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8830" windowHeight="7245" tabRatio="807" activeTab="0"/>
  </bookViews>
  <sheets>
    <sheet name="Table of contents" sheetId="1" r:id="rId1"/>
    <sheet name="Table RMHC.1" sheetId="2" r:id="rId2"/>
    <sheet name="Table RMHC.2" sheetId="3" r:id="rId3"/>
    <sheet name="Table RMHC.3" sheetId="4" r:id="rId4"/>
    <sheet name="Table RMHC.4" sheetId="5" r:id="rId5"/>
    <sheet name="Table RMHC.5" sheetId="6" r:id="rId6"/>
    <sheet name="Table RMHC.6" sheetId="7" r:id="rId7"/>
    <sheet name="Table RMHC.7" sheetId="8" r:id="rId8"/>
    <sheet name="Table RMHC.8" sheetId="9" r:id="rId9"/>
    <sheet name="Table RMHC.9" sheetId="10" r:id="rId10"/>
    <sheet name="Table RMHC.10" sheetId="11" r:id="rId11"/>
    <sheet name="Table RMHC.11" sheetId="12" r:id="rId12"/>
    <sheet name="Table RMHC.12" sheetId="13" r:id="rId13"/>
    <sheet name="Table RMHC.13" sheetId="14" r:id="rId14"/>
    <sheet name="Table RMHC.14" sheetId="15" r:id="rId15"/>
    <sheet name="Table RMHC.15" sheetId="16" r:id="rId16"/>
    <sheet name="Table RMHC.16" sheetId="17" r:id="rId17"/>
    <sheet name="Table RMHC.17" sheetId="18" r:id="rId18"/>
    <sheet name="Table RMHC.18" sheetId="19" r:id="rId19"/>
  </sheets>
  <definedNames>
    <definedName name="_AMO_UniqueIdentifier" hidden="1">"'7e687368-ccde-4c30-acb1-68edad5d4c30'"</definedName>
    <definedName name="_xlnm._FilterDatabase" localSheetId="12" hidden="1">'Table RMHC.12'!$B$8:$D$52</definedName>
    <definedName name="_xlnm._FilterDatabase" localSheetId="13" hidden="1">'Table RMHC.13'!$B$8:$D$97</definedName>
    <definedName name="_xlnm._FilterDatabase" localSheetId="2" hidden="1">'Table RMHC.2'!$A$8:$D$106</definedName>
    <definedName name="_xlnm._FilterDatabase" localSheetId="5" hidden="1">'Table RMHC.5'!$B$8:$C$8</definedName>
    <definedName name="_xlnm._FilterDatabase" localSheetId="6" hidden="1">'Table RMHC.6'!$B$8:$C$8</definedName>
    <definedName name="data">'Table RMHC.17'!$C$10:$F$16</definedName>
    <definedName name="epi_demogs_1yr">'Table RMHC.6'!$A$7</definedName>
    <definedName name="epi_endmode_state_1yr">'Table RMHC.17'!$A$7</definedName>
    <definedName name="epi_len_historic">'Table RMHC.9'!$A$7</definedName>
    <definedName name="epi_prin_diag_ICD10AM_1yr">'Table RMHC.15'!$A$7</definedName>
    <definedName name="epi_prin_diag_ICD10AM_state_1yr">'Table RMHC.14'!$A$7</definedName>
    <definedName name="epi_resi_cdays_historic">'Table RMHC.2'!$A$7</definedName>
    <definedName name="epi_resi_cdays_state_1yr">'Table RMHC.1'!$A$7</definedName>
    <definedName name="epi_sex_age_historic">'Table RMHC.5'!$A$7</definedName>
    <definedName name="epi_sex_age_state_1yr">'Table RMHC.3'!$A$7</definedName>
    <definedName name="episodes_SEIFA">#REF!</definedName>
    <definedName name="Indig_cob_remote_state_1yr">'Table RMHC.4'!$A$7</definedName>
    <definedName name="legalstat_5_PDx_1yr">'Table RMHC.11'!$A$7</definedName>
    <definedName name="legalstat_5_PDx_historic">'Table RMHC.12'!$A$7</definedName>
    <definedName name="legalstat_epi_state_1yr">'Table RMHC.10'!$A$7</definedName>
    <definedName name="legalstat_state_historic">'Table RMHC.13'!$A$7</definedName>
    <definedName name="MH_orgs_reporting_to_NRMHC">'Table RMHC.18'!$A$7</definedName>
    <definedName name="_xlnm.Print_Area" localSheetId="0">'Table of contents'!$A$1:$C$22</definedName>
    <definedName name="_xlnm.Print_Area" localSheetId="1">'Table RMHC.1'!$A$1:$K$26</definedName>
    <definedName name="_xlnm.Print_Area" localSheetId="10">'Table RMHC.10'!$A$1:$K$28</definedName>
    <definedName name="_xlnm.Print_Area" localSheetId="11">'Table RMHC.11'!$A$1:$P$18</definedName>
    <definedName name="_xlnm.Print_Area" localSheetId="12">'Table RMHC.12'!$A$1:$O$59</definedName>
    <definedName name="_xlnm.Print_Area" localSheetId="13">'Table RMHC.13'!$A$1:$O$110</definedName>
    <definedName name="_xlnm.Print_Area" localSheetId="14">'Table RMHC.14'!$A$1:$L$31</definedName>
    <definedName name="_xlnm.Print_Area" localSheetId="15">'Table RMHC.15'!$A$1:$F$49</definedName>
    <definedName name="_xlnm.Print_Area" localSheetId="16">'Table RMHC.16'!$A$1:$M$39</definedName>
    <definedName name="_xlnm.Print_Area" localSheetId="18">'Table RMHC.18'!$A$1:$D$51</definedName>
    <definedName name="_xlnm.Print_Area" localSheetId="2">'Table RMHC.2'!$A$1:$O$118</definedName>
    <definedName name="_xlnm.Print_Area" localSheetId="3">'Table RMHC.3'!$A$1:$K$66</definedName>
    <definedName name="_xlnm.Print_Area" localSheetId="4">'Table RMHC.4'!$A$1:$K$40</definedName>
    <definedName name="_xlnm.Print_Area" localSheetId="5">'Table RMHC.5'!$A$1:$N$40</definedName>
    <definedName name="_xlnm.Print_Area" localSheetId="6">'Table RMHC.6'!$A$1:$N$128</definedName>
    <definedName name="_xlnm.Print_Area" localSheetId="7">'Table RMHC.7'!$A$1:$K$34</definedName>
    <definedName name="_xlnm.Print_Area" localSheetId="8">'Table RMHC.8'!$A$1:$M$34</definedName>
    <definedName name="_xlnm.Print_Area" localSheetId="9">'Table RMHC.9'!$A$1:$M$31</definedName>
    <definedName name="referral_type_historic">'Table RMHC.16'!$A$7</definedName>
    <definedName name="resi_len_stay_historic">'Table RMHC.8'!$A$7</definedName>
    <definedName name="resi_len_stay_state_1yr">'Table RMHC.7'!$A$7</definedName>
    <definedName name="Z_1A2F69C0_E201_4D02_B86F_F1E8BD09C8B0_.wvu.FilterData" localSheetId="12" hidden="1">'Table RMHC.12'!$B$8:$D$52</definedName>
    <definedName name="Z_1A2F69C0_E201_4D02_B86F_F1E8BD09C8B0_.wvu.FilterData" localSheetId="13" hidden="1">'Table RMHC.13'!$B$8:$D$97</definedName>
    <definedName name="Z_1A2F69C0_E201_4D02_B86F_F1E8BD09C8B0_.wvu.FilterData" localSheetId="2" hidden="1">'Table RMHC.2'!$A$8:$D$106</definedName>
    <definedName name="Z_1A2F69C0_E201_4D02_B86F_F1E8BD09C8B0_.wvu.FilterData" localSheetId="5" hidden="1">'Table RMHC.5'!$B$8:$C$8</definedName>
    <definedName name="Z_1A2F69C0_E201_4D02_B86F_F1E8BD09C8B0_.wvu.FilterData" localSheetId="6" hidden="1">'Table RMHC.6'!$B$8:$C$8</definedName>
    <definedName name="Z_1A2F69C0_E201_4D02_B86F_F1E8BD09C8B0_.wvu.PrintArea" localSheetId="0" hidden="1">'Table of contents'!$A$1:$C$22</definedName>
    <definedName name="Z_1A2F69C0_E201_4D02_B86F_F1E8BD09C8B0_.wvu.PrintArea" localSheetId="1" hidden="1">'Table RMHC.1'!$A$1:$K$26</definedName>
    <definedName name="Z_1A2F69C0_E201_4D02_B86F_F1E8BD09C8B0_.wvu.PrintArea" localSheetId="10" hidden="1">'Table RMHC.10'!$A$1:$K$28</definedName>
    <definedName name="Z_1A2F69C0_E201_4D02_B86F_F1E8BD09C8B0_.wvu.PrintArea" localSheetId="11" hidden="1">'Table RMHC.11'!$A$1:$P$18</definedName>
    <definedName name="Z_1A2F69C0_E201_4D02_B86F_F1E8BD09C8B0_.wvu.PrintArea" localSheetId="12" hidden="1">'Table RMHC.12'!$A$1:$O$59</definedName>
    <definedName name="Z_1A2F69C0_E201_4D02_B86F_F1E8BD09C8B0_.wvu.PrintArea" localSheetId="13" hidden="1">'Table RMHC.13'!$A$1:$O$110</definedName>
    <definedName name="Z_1A2F69C0_E201_4D02_B86F_F1E8BD09C8B0_.wvu.PrintArea" localSheetId="14" hidden="1">'Table RMHC.14'!$A$1:$L$31</definedName>
    <definedName name="Z_1A2F69C0_E201_4D02_B86F_F1E8BD09C8B0_.wvu.PrintArea" localSheetId="15" hidden="1">'Table RMHC.15'!$A$1:$F$49</definedName>
    <definedName name="Z_1A2F69C0_E201_4D02_B86F_F1E8BD09C8B0_.wvu.PrintArea" localSheetId="16" hidden="1">'Table RMHC.16'!$A$1:$M$39</definedName>
    <definedName name="Z_1A2F69C0_E201_4D02_B86F_F1E8BD09C8B0_.wvu.PrintArea" localSheetId="18" hidden="1">'Table RMHC.18'!$A$1:$D$51</definedName>
    <definedName name="Z_1A2F69C0_E201_4D02_B86F_F1E8BD09C8B0_.wvu.PrintArea" localSheetId="2" hidden="1">'Table RMHC.2'!$A$1:$O$118</definedName>
    <definedName name="Z_1A2F69C0_E201_4D02_B86F_F1E8BD09C8B0_.wvu.PrintArea" localSheetId="3" hidden="1">'Table RMHC.3'!$A$1:$K$66</definedName>
    <definedName name="Z_1A2F69C0_E201_4D02_B86F_F1E8BD09C8B0_.wvu.PrintArea" localSheetId="4" hidden="1">'Table RMHC.4'!$A$1:$K$40</definedName>
    <definedName name="Z_1A2F69C0_E201_4D02_B86F_F1E8BD09C8B0_.wvu.PrintArea" localSheetId="5" hidden="1">'Table RMHC.5'!$A$1:$N$40</definedName>
    <definedName name="Z_1A2F69C0_E201_4D02_B86F_F1E8BD09C8B0_.wvu.PrintArea" localSheetId="6" hidden="1">'Table RMHC.6'!$A$1:$N$128</definedName>
    <definedName name="Z_1A2F69C0_E201_4D02_B86F_F1E8BD09C8B0_.wvu.PrintArea" localSheetId="7" hidden="1">'Table RMHC.7'!$A$1:$K$34</definedName>
    <definedName name="Z_1A2F69C0_E201_4D02_B86F_F1E8BD09C8B0_.wvu.PrintArea" localSheetId="8" hidden="1">'Table RMHC.8'!$A$1:$M$34</definedName>
    <definedName name="Z_1A2F69C0_E201_4D02_B86F_F1E8BD09C8B0_.wvu.PrintArea" localSheetId="9" hidden="1">'Table RMHC.9'!$A$1:$M$31</definedName>
    <definedName name="Z_1DE36E51_5E6E_4186_8CFA_DA36CB3A060B_.wvu.PrintArea" localSheetId="0" hidden="1">'Table of contents'!$A$1:$D$21</definedName>
    <definedName name="Z_1DE36E51_5E6E_4186_8CFA_DA36CB3A060B_.wvu.PrintArea" localSheetId="1" hidden="1">'Table RMHC.1'!$A$1:$K$26</definedName>
    <definedName name="Z_1DE36E51_5E6E_4186_8CFA_DA36CB3A060B_.wvu.PrintArea" localSheetId="10" hidden="1">'Table RMHC.10'!$A$1:$K$28</definedName>
    <definedName name="Z_1DE36E51_5E6E_4186_8CFA_DA36CB3A060B_.wvu.PrintArea" localSheetId="11" hidden="1">'Table RMHC.11'!$A$1:$P$18</definedName>
    <definedName name="Z_1DE36E51_5E6E_4186_8CFA_DA36CB3A060B_.wvu.PrintArea" localSheetId="14" hidden="1">'Table RMHC.14'!$A$1:$L$31</definedName>
    <definedName name="Z_1DE36E51_5E6E_4186_8CFA_DA36CB3A060B_.wvu.PrintArea" localSheetId="15" hidden="1">'Table RMHC.15'!$A$1:$F$49</definedName>
    <definedName name="Z_1DE36E51_5E6E_4186_8CFA_DA36CB3A060B_.wvu.PrintArea" localSheetId="18" hidden="1">'Table RMHC.18'!$A$1:$D$51</definedName>
    <definedName name="Z_1DE36E51_5E6E_4186_8CFA_DA36CB3A060B_.wvu.PrintArea" localSheetId="2" hidden="1">'Table RMHC.2'!$A$1:$O$118</definedName>
    <definedName name="Z_1DE36E51_5E6E_4186_8CFA_DA36CB3A060B_.wvu.PrintArea" localSheetId="3" hidden="1">'Table RMHC.3'!$A$1:$K$66</definedName>
    <definedName name="Z_1DE36E51_5E6E_4186_8CFA_DA36CB3A060B_.wvu.PrintArea" localSheetId="4" hidden="1">'Table RMHC.4'!$A$1:$K$40</definedName>
    <definedName name="Z_1DE36E51_5E6E_4186_8CFA_DA36CB3A060B_.wvu.PrintArea" localSheetId="6" hidden="1">'Table RMHC.6'!$A$1:$N$128</definedName>
    <definedName name="Z_1DE36E51_5E6E_4186_8CFA_DA36CB3A060B_.wvu.PrintArea" localSheetId="7" hidden="1">'Table RMHC.7'!$A$1:$K$34</definedName>
    <definedName name="Z_1DE36E51_5E6E_4186_8CFA_DA36CB3A060B_.wvu.PrintArea" localSheetId="8" hidden="1">'Table RMHC.8'!$A$1:$M$34</definedName>
    <definedName name="Z_1DE36E51_5E6E_4186_8CFA_DA36CB3A060B_.wvu.PrintArea" localSheetId="9" hidden="1">'Table RMHC.9'!$A$1:$M$31</definedName>
    <definedName name="Z_1DE36E51_5E6E_4186_8CFA_DA36CB3A060B_.wvu.PrintTitles" localSheetId="1" hidden="1">'Table RMHC.1'!$7:$7</definedName>
    <definedName name="Z_1DE36E51_5E6E_4186_8CFA_DA36CB3A060B_.wvu.PrintTitles" localSheetId="10" hidden="1">'Table RMHC.10'!$7:$7</definedName>
    <definedName name="Z_1DE36E51_5E6E_4186_8CFA_DA36CB3A060B_.wvu.PrintTitles" localSheetId="14" hidden="1">'Table RMHC.14'!$7:$7</definedName>
    <definedName name="Z_1DE36E51_5E6E_4186_8CFA_DA36CB3A060B_.wvu.PrintTitles" localSheetId="15" hidden="1">'Table RMHC.15'!$7:$8</definedName>
    <definedName name="Z_1DE36E51_5E6E_4186_8CFA_DA36CB3A060B_.wvu.PrintTitles" localSheetId="18" hidden="1">'Table RMHC.18'!$7:$8</definedName>
    <definedName name="Z_1DE36E51_5E6E_4186_8CFA_DA36CB3A060B_.wvu.PrintTitles" localSheetId="3" hidden="1">'Table RMHC.3'!$7:$8</definedName>
    <definedName name="Z_1DE36E51_5E6E_4186_8CFA_DA36CB3A060B_.wvu.PrintTitles" localSheetId="4" hidden="1">'Table RMHC.4'!$7:$7</definedName>
    <definedName name="Z_1DE36E51_5E6E_4186_8CFA_DA36CB3A060B_.wvu.PrintTitles" localSheetId="6" hidden="1">'Table RMHC.6'!$7:$8</definedName>
    <definedName name="Z_1DE36E51_5E6E_4186_8CFA_DA36CB3A060B_.wvu.PrintTitles" localSheetId="7" hidden="1">'Table RMHC.7'!$7:$7</definedName>
    <definedName name="Z_36BAC3B1_4A64_49F9_BCC3_2FA8A738C2DB_.wvu.PrintArea" localSheetId="0" hidden="1">'Table of contents'!$A$1:$D$21</definedName>
    <definedName name="Z_36BAC3B1_4A64_49F9_BCC3_2FA8A738C2DB_.wvu.PrintArea" localSheetId="1" hidden="1">'Table RMHC.1'!$A$1:$K$26</definedName>
    <definedName name="Z_36BAC3B1_4A64_49F9_BCC3_2FA8A738C2DB_.wvu.PrintArea" localSheetId="10" hidden="1">'Table RMHC.10'!$A$1:$K$28</definedName>
    <definedName name="Z_36BAC3B1_4A64_49F9_BCC3_2FA8A738C2DB_.wvu.PrintArea" localSheetId="11" hidden="1">'Table RMHC.11'!$A$1:$P$18</definedName>
    <definedName name="Z_36BAC3B1_4A64_49F9_BCC3_2FA8A738C2DB_.wvu.PrintArea" localSheetId="14" hidden="1">'Table RMHC.14'!$A$1:$L$31</definedName>
    <definedName name="Z_36BAC3B1_4A64_49F9_BCC3_2FA8A738C2DB_.wvu.PrintArea" localSheetId="15" hidden="1">'Table RMHC.15'!$A$1:$F$49</definedName>
    <definedName name="Z_36BAC3B1_4A64_49F9_BCC3_2FA8A738C2DB_.wvu.PrintArea" localSheetId="18" hidden="1">'Table RMHC.18'!$A$1:$D$51</definedName>
    <definedName name="Z_36BAC3B1_4A64_49F9_BCC3_2FA8A738C2DB_.wvu.PrintArea" localSheetId="2" hidden="1">'Table RMHC.2'!$A$1:$O$118</definedName>
    <definedName name="Z_36BAC3B1_4A64_49F9_BCC3_2FA8A738C2DB_.wvu.PrintArea" localSheetId="3" hidden="1">'Table RMHC.3'!$A$1:$K$66</definedName>
    <definedName name="Z_36BAC3B1_4A64_49F9_BCC3_2FA8A738C2DB_.wvu.PrintArea" localSheetId="4" hidden="1">'Table RMHC.4'!$A$1:$K$40</definedName>
    <definedName name="Z_36BAC3B1_4A64_49F9_BCC3_2FA8A738C2DB_.wvu.PrintArea" localSheetId="6" hidden="1">'Table RMHC.6'!$A$1:$N$128</definedName>
    <definedName name="Z_36BAC3B1_4A64_49F9_BCC3_2FA8A738C2DB_.wvu.PrintArea" localSheetId="7" hidden="1">'Table RMHC.7'!$A$1:$K$34</definedName>
    <definedName name="Z_36BAC3B1_4A64_49F9_BCC3_2FA8A738C2DB_.wvu.PrintArea" localSheetId="8" hidden="1">'Table RMHC.8'!$A$1:$M$34</definedName>
    <definedName name="Z_36BAC3B1_4A64_49F9_BCC3_2FA8A738C2DB_.wvu.PrintArea" localSheetId="9" hidden="1">'Table RMHC.9'!$A$1:$M$31</definedName>
    <definedName name="Z_36BAC3B1_4A64_49F9_BCC3_2FA8A738C2DB_.wvu.PrintTitles" localSheetId="1" hidden="1">'Table RMHC.1'!$7:$7</definedName>
    <definedName name="Z_36BAC3B1_4A64_49F9_BCC3_2FA8A738C2DB_.wvu.PrintTitles" localSheetId="10" hidden="1">'Table RMHC.10'!$7:$7</definedName>
    <definedName name="Z_36BAC3B1_4A64_49F9_BCC3_2FA8A738C2DB_.wvu.PrintTitles" localSheetId="14" hidden="1">'Table RMHC.14'!$7:$7</definedName>
    <definedName name="Z_36BAC3B1_4A64_49F9_BCC3_2FA8A738C2DB_.wvu.PrintTitles" localSheetId="15" hidden="1">'Table RMHC.15'!$7:$8</definedName>
    <definedName name="Z_36BAC3B1_4A64_49F9_BCC3_2FA8A738C2DB_.wvu.PrintTitles" localSheetId="18" hidden="1">'Table RMHC.18'!$7:$8</definedName>
    <definedName name="Z_36BAC3B1_4A64_49F9_BCC3_2FA8A738C2DB_.wvu.PrintTitles" localSheetId="3" hidden="1">'Table RMHC.3'!$7:$8</definedName>
    <definedName name="Z_36BAC3B1_4A64_49F9_BCC3_2FA8A738C2DB_.wvu.PrintTitles" localSheetId="4" hidden="1">'Table RMHC.4'!$7:$7</definedName>
    <definedName name="Z_36BAC3B1_4A64_49F9_BCC3_2FA8A738C2DB_.wvu.PrintTitles" localSheetId="6" hidden="1">'Table RMHC.6'!$7:$8</definedName>
    <definedName name="Z_36BAC3B1_4A64_49F9_BCC3_2FA8A738C2DB_.wvu.PrintTitles" localSheetId="7" hidden="1">'Table RMHC.7'!$7:$7</definedName>
    <definedName name="Z_7D16F714_F032_44AC_BBD6_28B3A580E092_.wvu.PrintArea" localSheetId="0" hidden="1">'Table of contents'!$A$1:$D$21</definedName>
    <definedName name="Z_7D16F714_F032_44AC_BBD6_28B3A580E092_.wvu.PrintArea" localSheetId="1" hidden="1">'Table RMHC.1'!$A$1:$K$26</definedName>
    <definedName name="Z_7D16F714_F032_44AC_BBD6_28B3A580E092_.wvu.PrintArea" localSheetId="10" hidden="1">'Table RMHC.10'!$A$1:$K$28</definedName>
    <definedName name="Z_7D16F714_F032_44AC_BBD6_28B3A580E092_.wvu.PrintArea" localSheetId="11" hidden="1">'Table RMHC.11'!$A$1:$P$18</definedName>
    <definedName name="Z_7D16F714_F032_44AC_BBD6_28B3A580E092_.wvu.PrintArea" localSheetId="14" hidden="1">'Table RMHC.14'!$A$1:$L$31</definedName>
    <definedName name="Z_7D16F714_F032_44AC_BBD6_28B3A580E092_.wvu.PrintArea" localSheetId="15" hidden="1">'Table RMHC.15'!$A$1:$F$49</definedName>
    <definedName name="Z_7D16F714_F032_44AC_BBD6_28B3A580E092_.wvu.PrintArea" localSheetId="18" hidden="1">'Table RMHC.18'!$A$1:$D$51</definedName>
    <definedName name="Z_7D16F714_F032_44AC_BBD6_28B3A580E092_.wvu.PrintArea" localSheetId="2" hidden="1">'Table RMHC.2'!$A$1:$O$118</definedName>
    <definedName name="Z_7D16F714_F032_44AC_BBD6_28B3A580E092_.wvu.PrintArea" localSheetId="3" hidden="1">'Table RMHC.3'!$A$1:$K$66</definedName>
    <definedName name="Z_7D16F714_F032_44AC_BBD6_28B3A580E092_.wvu.PrintArea" localSheetId="4" hidden="1">'Table RMHC.4'!$A$1:$K$40</definedName>
    <definedName name="Z_7D16F714_F032_44AC_BBD6_28B3A580E092_.wvu.PrintArea" localSheetId="6" hidden="1">'Table RMHC.6'!$A$1:$N$128</definedName>
    <definedName name="Z_7D16F714_F032_44AC_BBD6_28B3A580E092_.wvu.PrintArea" localSheetId="7" hidden="1">'Table RMHC.7'!$A$1:$K$34</definedName>
    <definedName name="Z_7D16F714_F032_44AC_BBD6_28B3A580E092_.wvu.PrintArea" localSheetId="8" hidden="1">'Table RMHC.8'!$A$1:$M$34</definedName>
    <definedName name="Z_7D16F714_F032_44AC_BBD6_28B3A580E092_.wvu.PrintArea" localSheetId="9" hidden="1">'Table RMHC.9'!$A$1:$M$31</definedName>
    <definedName name="Z_7D16F714_F032_44AC_BBD6_28B3A580E092_.wvu.PrintTitles" localSheetId="1" hidden="1">'Table RMHC.1'!$7:$7</definedName>
    <definedName name="Z_7D16F714_F032_44AC_BBD6_28B3A580E092_.wvu.PrintTitles" localSheetId="10" hidden="1">'Table RMHC.10'!$7:$7</definedName>
    <definedName name="Z_7D16F714_F032_44AC_BBD6_28B3A580E092_.wvu.PrintTitles" localSheetId="14" hidden="1">'Table RMHC.14'!$7:$7</definedName>
    <definedName name="Z_7D16F714_F032_44AC_BBD6_28B3A580E092_.wvu.PrintTitles" localSheetId="15" hidden="1">'Table RMHC.15'!$7:$8</definedName>
    <definedName name="Z_7D16F714_F032_44AC_BBD6_28B3A580E092_.wvu.PrintTitles" localSheetId="18" hidden="1">'Table RMHC.18'!$7:$8</definedName>
    <definedName name="Z_7D16F714_F032_44AC_BBD6_28B3A580E092_.wvu.PrintTitles" localSheetId="3" hidden="1">'Table RMHC.3'!$7:$8</definedName>
    <definedName name="Z_7D16F714_F032_44AC_BBD6_28B3A580E092_.wvu.PrintTitles" localSheetId="4" hidden="1">'Table RMHC.4'!$7:$7</definedName>
    <definedName name="Z_7D16F714_F032_44AC_BBD6_28B3A580E092_.wvu.PrintTitles" localSheetId="6" hidden="1">'Table RMHC.6'!$7:$8</definedName>
    <definedName name="Z_7D16F714_F032_44AC_BBD6_28B3A580E092_.wvu.PrintTitles" localSheetId="7" hidden="1">'Table RMHC.7'!$7:$7</definedName>
    <definedName name="Z_E2CFE7DA_0CD5_47A9_9A3A_20C73C331CC6_.wvu.FilterData" localSheetId="12" hidden="1">'Table RMHC.12'!$B$8:$D$52</definedName>
    <definedName name="Z_E2CFE7DA_0CD5_47A9_9A3A_20C73C331CC6_.wvu.FilterData" localSheetId="13" hidden="1">'Table RMHC.13'!$B$8:$D$97</definedName>
    <definedName name="Z_E2CFE7DA_0CD5_47A9_9A3A_20C73C331CC6_.wvu.FilterData" localSheetId="2" hidden="1">'Table RMHC.2'!$A$8:$D$106</definedName>
    <definedName name="Z_E2CFE7DA_0CD5_47A9_9A3A_20C73C331CC6_.wvu.FilterData" localSheetId="5" hidden="1">'Table RMHC.5'!$B$8:$C$8</definedName>
    <definedName name="Z_E2CFE7DA_0CD5_47A9_9A3A_20C73C331CC6_.wvu.PrintArea" localSheetId="0" hidden="1">'Table of contents'!$A$1:$C$22</definedName>
    <definedName name="Z_E2CFE7DA_0CD5_47A9_9A3A_20C73C331CC6_.wvu.PrintArea" localSheetId="1" hidden="1">'Table RMHC.1'!$A$1:$K$26</definedName>
    <definedName name="Z_E2CFE7DA_0CD5_47A9_9A3A_20C73C331CC6_.wvu.PrintArea" localSheetId="10" hidden="1">'Table RMHC.10'!$A$1:$K$28</definedName>
    <definedName name="Z_E2CFE7DA_0CD5_47A9_9A3A_20C73C331CC6_.wvu.PrintArea" localSheetId="11" hidden="1">'Table RMHC.11'!$A$1:$P$18</definedName>
    <definedName name="Z_E2CFE7DA_0CD5_47A9_9A3A_20C73C331CC6_.wvu.PrintArea" localSheetId="12" hidden="1">'Table RMHC.12'!$A$1:$O$59</definedName>
    <definedName name="Z_E2CFE7DA_0CD5_47A9_9A3A_20C73C331CC6_.wvu.PrintArea" localSheetId="13" hidden="1">'Table RMHC.13'!$A$1:$O$110</definedName>
    <definedName name="Z_E2CFE7DA_0CD5_47A9_9A3A_20C73C331CC6_.wvu.PrintArea" localSheetId="14" hidden="1">'Table RMHC.14'!$A$1:$L$31</definedName>
    <definedName name="Z_E2CFE7DA_0CD5_47A9_9A3A_20C73C331CC6_.wvu.PrintArea" localSheetId="15" hidden="1">'Table RMHC.15'!$A$1:$F$49</definedName>
    <definedName name="Z_E2CFE7DA_0CD5_47A9_9A3A_20C73C331CC6_.wvu.PrintArea" localSheetId="16" hidden="1">'Table RMHC.16'!$A$1:$M$39</definedName>
    <definedName name="Z_E2CFE7DA_0CD5_47A9_9A3A_20C73C331CC6_.wvu.PrintArea" localSheetId="18" hidden="1">'Table RMHC.18'!$A$1:$D$51</definedName>
    <definedName name="Z_E2CFE7DA_0CD5_47A9_9A3A_20C73C331CC6_.wvu.PrintArea" localSheetId="2" hidden="1">'Table RMHC.2'!$A$1:$O$118</definedName>
    <definedName name="Z_E2CFE7DA_0CD5_47A9_9A3A_20C73C331CC6_.wvu.PrintArea" localSheetId="3" hidden="1">'Table RMHC.3'!$A$1:$K$66</definedName>
    <definedName name="Z_E2CFE7DA_0CD5_47A9_9A3A_20C73C331CC6_.wvu.PrintArea" localSheetId="4" hidden="1">'Table RMHC.4'!$A$1:$K$40</definedName>
    <definedName name="Z_E2CFE7DA_0CD5_47A9_9A3A_20C73C331CC6_.wvu.PrintArea" localSheetId="5" hidden="1">'Table RMHC.5'!$A$1:$N$40</definedName>
    <definedName name="Z_E2CFE7DA_0CD5_47A9_9A3A_20C73C331CC6_.wvu.PrintArea" localSheetId="6" hidden="1">'Table RMHC.6'!$A$1:$N$128</definedName>
    <definedName name="Z_E2CFE7DA_0CD5_47A9_9A3A_20C73C331CC6_.wvu.PrintArea" localSheetId="7" hidden="1">'Table RMHC.7'!$A$1:$K$34</definedName>
    <definedName name="Z_E2CFE7DA_0CD5_47A9_9A3A_20C73C331CC6_.wvu.PrintArea" localSheetId="8" hidden="1">'Table RMHC.8'!$A$1:$M$34</definedName>
    <definedName name="Z_E2CFE7DA_0CD5_47A9_9A3A_20C73C331CC6_.wvu.PrintArea" localSheetId="9" hidden="1">'Table RMHC.9'!$A$1:$M$31</definedName>
  </definedNames>
  <calcPr fullCalcOnLoad="1"/>
</workbook>
</file>

<file path=xl/sharedStrings.xml><?xml version="1.0" encoding="utf-8"?>
<sst xmlns="http://schemas.openxmlformats.org/spreadsheetml/2006/main" count="2993" uniqueCount="399">
  <si>
    <t>Establishment name</t>
  </si>
  <si>
    <t>New South Wales</t>
  </si>
  <si>
    <t>Victoria</t>
  </si>
  <si>
    <t>Western Australia</t>
  </si>
  <si>
    <t>Tasmania</t>
  </si>
  <si>
    <t>Northern Territory</t>
  </si>
  <si>
    <t>Sex and age group</t>
  </si>
  <si>
    <t>Males</t>
  </si>
  <si>
    <t>Less than 25 years</t>
  </si>
  <si>
    <t>25–34</t>
  </si>
  <si>
    <t>35–44</t>
  </si>
  <si>
    <t>45–54</t>
  </si>
  <si>
    <t>Females</t>
  </si>
  <si>
    <t>Total persons</t>
  </si>
  <si>
    <r>
      <t>Source:</t>
    </r>
    <r>
      <rPr>
        <sz val="7"/>
        <rFont val="Arial"/>
        <family val="2"/>
      </rPr>
      <t xml:space="preserve"> National Residential Mental Health Care Database.</t>
    </r>
  </si>
  <si>
    <t>F00–F09</t>
  </si>
  <si>
    <t>Organic, including symptomatic, mental disorders</t>
  </si>
  <si>
    <t>F10–F19</t>
  </si>
  <si>
    <t>Mental and behavioural disorders due to psychoactive substance use</t>
  </si>
  <si>
    <t>F20–F29</t>
  </si>
  <si>
    <t>F30–F39</t>
  </si>
  <si>
    <t>Mood (affective) disorders</t>
  </si>
  <si>
    <t>F40–F48</t>
  </si>
  <si>
    <t>Neurotic, stress-related and somatoform disorders</t>
  </si>
  <si>
    <t>F50–F59</t>
  </si>
  <si>
    <t>Behavioural syndromes associated with physiological disturbances and physical factors</t>
  </si>
  <si>
    <t>F60–F69</t>
  </si>
  <si>
    <t>F90–F98</t>
  </si>
  <si>
    <t>Behavioural and emotional disorders with onset usually occurring in childhood and adolescence</t>
  </si>
  <si>
    <r>
      <t>Source:</t>
    </r>
    <r>
      <rPr>
        <sz val="7"/>
        <color indexed="8"/>
        <rFont val="Arial"/>
        <family val="2"/>
      </rPr>
      <t xml:space="preserve"> National Residential Mental Health Care Database.</t>
    </r>
  </si>
  <si>
    <t>Episodes</t>
  </si>
  <si>
    <t>Residential care days</t>
  </si>
  <si>
    <t>Average residential care days per episode</t>
  </si>
  <si>
    <t>Estimated number of residents</t>
  </si>
  <si>
    <t xml:space="preserve">Voluntary </t>
  </si>
  <si>
    <r>
      <t xml:space="preserve">Source: </t>
    </r>
    <r>
      <rPr>
        <sz val="7"/>
        <color indexed="8"/>
        <rFont val="Arial"/>
        <family val="2"/>
      </rPr>
      <t>National Residential Mental Health Care Database.</t>
    </r>
  </si>
  <si>
    <t>NSW</t>
  </si>
  <si>
    <t>Vic</t>
  </si>
  <si>
    <t>Qld</t>
  </si>
  <si>
    <t>WA</t>
  </si>
  <si>
    <t>SA</t>
  </si>
  <si>
    <t>Tas</t>
  </si>
  <si>
    <t>NT</t>
  </si>
  <si>
    <t>Total</t>
  </si>
  <si>
    <t>. .</t>
  </si>
  <si>
    <t>(a)</t>
  </si>
  <si>
    <t>(b)</t>
  </si>
  <si>
    <t>Mental health legal status</t>
  </si>
  <si>
    <t>Involuntary</t>
  </si>
  <si>
    <t>Age group</t>
  </si>
  <si>
    <t>Sex</t>
  </si>
  <si>
    <t>Male</t>
  </si>
  <si>
    <t>Female</t>
  </si>
  <si>
    <t>Indigenous Australians</t>
  </si>
  <si>
    <t>Country of birth</t>
  </si>
  <si>
    <t>Australia</t>
  </si>
  <si>
    <t>Overseas</t>
  </si>
  <si>
    <t>Major cities</t>
  </si>
  <si>
    <t>Inner regional</t>
  </si>
  <si>
    <t>Outer regional</t>
  </si>
  <si>
    <t>Not applicable.</t>
  </si>
  <si>
    <t>(c)</t>
  </si>
  <si>
    <t>(d)</t>
  </si>
  <si>
    <t>Disorders of adult personality and behaviour</t>
  </si>
  <si>
    <t>F70–F79</t>
  </si>
  <si>
    <t>Mental retardation</t>
  </si>
  <si>
    <t>F80–F89</t>
  </si>
  <si>
    <t>Disorders of psychological development</t>
  </si>
  <si>
    <t>F99</t>
  </si>
  <si>
    <t>Mental disorder not otherwise specified</t>
  </si>
  <si>
    <t>ICD-10-AM code</t>
  </si>
  <si>
    <t>Number</t>
  </si>
  <si>
    <t>Principal diagnosis</t>
  </si>
  <si>
    <t>State/territory</t>
  </si>
  <si>
    <t>The number of episodes for each demographic variable may not sum to the total due to missing or not reported data.</t>
  </si>
  <si>
    <t>The percentages shown do not include episodes for which the demographic information was missing or not reported.</t>
  </si>
  <si>
    <t>0–2 weeks</t>
  </si>
  <si>
    <t>&gt;2 weeks–1month</t>
  </si>
  <si>
    <t>&gt;1–3 months</t>
  </si>
  <si>
    <t>&gt;3–6 months</t>
  </si>
  <si>
    <t>&gt;6–9 months</t>
  </si>
  <si>
    <t>&gt;9–12 months</t>
  </si>
  <si>
    <t>Length of episode</t>
  </si>
  <si>
    <t>&gt;6–12 months</t>
  </si>
  <si>
    <t>&gt;1–5 years</t>
  </si>
  <si>
    <t>&gt;5 years</t>
  </si>
  <si>
    <t>Remote and very remote</t>
  </si>
  <si>
    <t>(e)</t>
  </si>
  <si>
    <t>Includes episodes for which sex and/or age group was not reported.</t>
  </si>
  <si>
    <t>Table of contents</t>
  </si>
  <si>
    <t>Outer regional, remote and very remote</t>
  </si>
  <si>
    <t>Per cent</t>
  </si>
  <si>
    <t>Length of completed residential stay</t>
  </si>
  <si>
    <t>Per cent of total episodes</t>
  </si>
  <si>
    <t>F20: Schizophrenia</t>
  </si>
  <si>
    <t>F25: Schizoaffective disorders</t>
  </si>
  <si>
    <t>F31: Bipolar affective disorders</t>
  </si>
  <si>
    <t>F32: Depressive episode</t>
  </si>
  <si>
    <t>Voluntary</t>
  </si>
  <si>
    <t>Per cent of episodes with specified principal diagnosis</t>
  </si>
  <si>
    <r>
      <t>Includes all reported diagnoses other than codes F00</t>
    </r>
    <r>
      <rPr>
        <sz val="7"/>
        <rFont val="Calibri"/>
        <family val="2"/>
      </rPr>
      <t>–</t>
    </r>
    <r>
      <rPr>
        <sz val="7"/>
        <rFont val="Arial"/>
        <family val="2"/>
      </rPr>
      <t>F99 that are in the Mental and behavioural disorders chapter (Chapter 5) of ICD-10-AM.</t>
    </r>
  </si>
  <si>
    <t>55 years and over</t>
  </si>
  <si>
    <t>Includes all reported diagnoses other than codes F00–F99 that are in the Mental and behavioural disorders chapter (Chapter 5) of ICD-10-AM.</t>
  </si>
  <si>
    <t>Mental health services in Australia</t>
  </si>
  <si>
    <t>These data should be interpreted with caution due to the varying quality of Indigenous identification across jurisdictions (see the online data source of the Residential mental health care section).</t>
  </si>
  <si>
    <t>Admitted patient care</t>
  </si>
  <si>
    <t>Residential care</t>
  </si>
  <si>
    <t>Ambulatory care</t>
  </si>
  <si>
    <t>Private psychiatrist care</t>
  </si>
  <si>
    <t>General practitioner care</t>
  </si>
  <si>
    <t>Other care</t>
  </si>
  <si>
    <t>Not referred</t>
  </si>
  <si>
    <t>Not applicable</t>
  </si>
  <si>
    <t>Unknown</t>
  </si>
  <si>
    <t>Referral to further care</t>
  </si>
  <si>
    <t xml:space="preserve">(a) </t>
  </si>
  <si>
    <t>Total with specified principal diagnosis</t>
  </si>
  <si>
    <t>Total with unspecified principal diagnosis</t>
  </si>
  <si>
    <t xml:space="preserve">Percentages are based on the number of episodes with a reported mental health legal status. Episodes where the legal status was missing or not reported are excluded. </t>
  </si>
  <si>
    <t>Schizophrenia, schizotypal and delusional disorders</t>
  </si>
  <si>
    <t>F60: Specific personality disorder</t>
  </si>
  <si>
    <t>—</t>
  </si>
  <si>
    <t>Rounded to zero.</t>
  </si>
  <si>
    <r>
      <t>RMHC: Residential mental health care</t>
    </r>
    <r>
      <rPr>
        <sz val="8"/>
        <rFont val="Arial"/>
        <family val="2"/>
      </rPr>
      <t xml:space="preserve"> (version 1.0)</t>
    </r>
  </si>
  <si>
    <t xml:space="preserve">(c) </t>
  </si>
  <si>
    <t xml:space="preserve">Total </t>
  </si>
  <si>
    <t xml:space="preserve">Refers to the usual area of residence of the residents rather than the location of the service. </t>
  </si>
  <si>
    <t>a42</t>
  </si>
  <si>
    <t>Count</t>
  </si>
  <si>
    <t>Legal status</t>
  </si>
  <si>
    <t>Value</t>
  </si>
  <si>
    <t>Quintile 1 (most disadvantaged)</t>
  </si>
  <si>
    <t>Quintile 2</t>
  </si>
  <si>
    <t>Quintile 3</t>
  </si>
  <si>
    <t>Quintile 4</t>
  </si>
  <si>
    <t>Quintile 5 (least disadvantaged)</t>
  </si>
  <si>
    <t xml:space="preserve">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episodes for which SEIFA was missing or not reported. </t>
  </si>
  <si>
    <t>National total</t>
  </si>
  <si>
    <t>All persons</t>
  </si>
  <si>
    <r>
      <t>Total males</t>
    </r>
    <r>
      <rPr>
        <i/>
        <vertAlign val="superscript"/>
        <sz val="8"/>
        <rFont val="Arial"/>
        <family val="2"/>
      </rPr>
      <t>(b)</t>
    </r>
  </si>
  <si>
    <r>
      <t>Total females</t>
    </r>
    <r>
      <rPr>
        <i/>
        <vertAlign val="superscript"/>
        <sz val="8"/>
        <rFont val="Arial"/>
        <family val="2"/>
      </rPr>
      <t>(b)</t>
    </r>
  </si>
  <si>
    <t>Includes episodes for which age group was not reported.</t>
  </si>
  <si>
    <t>Includes episodes for which sex was not reported.</t>
  </si>
  <si>
    <t>The totals and percentages shown do not include episodes for which the mental health legal status was missing or not reported, therefore, totals may not match with those reported in other tables within this section.</t>
  </si>
  <si>
    <t>Jurisdictional differences are likely to be a reflection of the different legislative arrangements in place in the jurisdictions. Comparisons between jurisdictions should be made with caution.</t>
  </si>
  <si>
    <t xml:space="preserve">Not applicable. </t>
  </si>
  <si>
    <r>
      <t>Per cent</t>
    </r>
    <r>
      <rPr>
        <vertAlign val="superscript"/>
        <sz val="8"/>
        <color indexed="8"/>
        <rFont val="Arial"/>
        <family val="2"/>
      </rPr>
      <t>(b)</t>
    </r>
  </si>
  <si>
    <t xml:space="preserve">Queensland does not report any residential mental health services. </t>
  </si>
  <si>
    <t>Includes only those episodes that formally ended during the reference period, therefore, episodes ending as a result of the end of reference period were excluded. Totals may not match those presented in other tables within this section.</t>
  </si>
  <si>
    <t>Measure</t>
  </si>
  <si>
    <t xml:space="preserve">Crude rate based on state and territory estimated resident populations at 31 December of the reference year. </t>
  </si>
  <si>
    <t>Not reported</t>
  </si>
  <si>
    <t>Queensland does not report any residential mental health services.</t>
  </si>
  <si>
    <t>Northern Territory did not report any residential mental health services in 2005–06.</t>
  </si>
  <si>
    <t>Specific personality disorders</t>
  </si>
  <si>
    <t>Depressive episode</t>
  </si>
  <si>
    <t>Bipolar affective disorders</t>
  </si>
  <si>
    <t>Schizoaffective disorders</t>
  </si>
  <si>
    <t>Schizophrenia</t>
  </si>
  <si>
    <t>2005–06</t>
  </si>
  <si>
    <t>2006–07</t>
  </si>
  <si>
    <t>2007–08</t>
  </si>
  <si>
    <t>2008–09</t>
  </si>
  <si>
    <t>2009–10</t>
  </si>
  <si>
    <t>2010–11</t>
  </si>
  <si>
    <t>2011–12</t>
  </si>
  <si>
    <t>2012–13</t>
  </si>
  <si>
    <t>2013–14</t>
  </si>
  <si>
    <t>Died</t>
  </si>
  <si>
    <t>Left against clinical advice/at own risk</t>
  </si>
  <si>
    <t>Did not return from leave</t>
  </si>
  <si>
    <t>Formal discharge from residential care at this establishment</t>
  </si>
  <si>
    <t>End of reference period</t>
  </si>
  <si>
    <t>Unknown/not stated/inadequately described</t>
  </si>
  <si>
    <t/>
  </si>
  <si>
    <t>65 years and over</t>
  </si>
  <si>
    <t>Remoteness area of usual residence</t>
  </si>
  <si>
    <t>Resident demographics</t>
  </si>
  <si>
    <t>Residential mental health care episodes, by episode end mode, states and territories, 2014–15</t>
  </si>
  <si>
    <t>WS DW MHS</t>
  </si>
  <si>
    <t>Alfred Health</t>
  </si>
  <si>
    <t>Austin Health</t>
  </si>
  <si>
    <t>Ballarat Health Services</t>
  </si>
  <si>
    <t>Barwon Health</t>
  </si>
  <si>
    <t>Bendigo Health</t>
  </si>
  <si>
    <t>Eastern Health</t>
  </si>
  <si>
    <t>Goulburn Valley Health</t>
  </si>
  <si>
    <t>Latrobe Regional Hospital</t>
  </si>
  <si>
    <t>Melbourne Health</t>
  </si>
  <si>
    <t>Mercy Health</t>
  </si>
  <si>
    <t>Monash Health</t>
  </si>
  <si>
    <t>North East and Border Mental Health Service</t>
  </si>
  <si>
    <t>Peninsula Health</t>
  </si>
  <si>
    <t>St Vincent's Hospital</t>
  </si>
  <si>
    <t>South Australia</t>
  </si>
  <si>
    <t>Eastern Mental Health</t>
  </si>
  <si>
    <t>North Western Network</t>
  </si>
  <si>
    <t>Northern Mental Health Service</t>
  </si>
  <si>
    <t>Outer South Mental Health Service</t>
  </si>
  <si>
    <t>Riverland-South East Network</t>
  </si>
  <si>
    <t>SWMHS - Forensic Mental Health Service</t>
  </si>
  <si>
    <t>Western Mental Health Service</t>
  </si>
  <si>
    <t>Anglicare North</t>
  </si>
  <si>
    <t>Anglicare North West</t>
  </si>
  <si>
    <t>Caroline House</t>
  </si>
  <si>
    <t>Langford House</t>
  </si>
  <si>
    <t>Mental Health South</t>
  </si>
  <si>
    <t>Richmond Fellowship North</t>
  </si>
  <si>
    <t>Richmond Fellowship North West</t>
  </si>
  <si>
    <t>Richmond Fellowship South</t>
  </si>
  <si>
    <t>Central Australian Mental Health Services</t>
  </si>
  <si>
    <t>Golden Glow</t>
  </si>
  <si>
    <t>Top End Association for Mental Health</t>
  </si>
  <si>
    <t>Average episodes per resident</t>
  </si>
  <si>
    <t>2014–15</t>
  </si>
  <si>
    <t>Prior to the 2012–13 collection period, the number of residents is likely to be overestimated, as residents who made use of services from multiple providers were counted separately each time. For the 2012–13 collection period onwards, for jurisdictions that can uniquely identify patients across the jurisdiction, patients who made use of services from multiple providers are only counted once. See the online data source of the Residential mental health care section for more information.</t>
  </si>
  <si>
    <t xml:space="preserve"> </t>
  </si>
  <si>
    <t>Improved data collection practices in NSW have led to an increase in the reported number of involuntary episodes in 2014–15.</t>
  </si>
  <si>
    <t>(f)</t>
  </si>
  <si>
    <t xml:space="preserve">The methodology applied for Remoteness area of usual residence data in the Northern Territory in 2014–15 is under review.  This may result in a future amendment to the totals denoted within this element. </t>
  </si>
  <si>
    <t xml:space="preserve">(b) </t>
  </si>
  <si>
    <r>
      <t>Tas</t>
    </r>
    <r>
      <rPr>
        <b/>
        <vertAlign val="superscript"/>
        <sz val="8"/>
        <rFont val="Arial"/>
        <family val="2"/>
      </rPr>
      <t>(a)</t>
    </r>
  </si>
  <si>
    <r>
      <t>Table RMHC.16: Residential mental health care episodes</t>
    </r>
    <r>
      <rPr>
        <b/>
        <vertAlign val="superscript"/>
        <sz val="10"/>
        <rFont val="Arial"/>
        <family val="2"/>
      </rPr>
      <t>(a)</t>
    </r>
    <r>
      <rPr>
        <b/>
        <sz val="10"/>
        <rFont val="Arial"/>
        <family val="2"/>
      </rPr>
      <t>, by referral type, 2005–06 to 2014–15</t>
    </r>
  </si>
  <si>
    <t>Organic including symptomatic mental disorders</t>
  </si>
  <si>
    <t>F20</t>
  </si>
  <si>
    <t>F21</t>
  </si>
  <si>
    <t>Schizotypal disorder</t>
  </si>
  <si>
    <t>F22</t>
  </si>
  <si>
    <t>Persistent delusional disorders</t>
  </si>
  <si>
    <t>F23</t>
  </si>
  <si>
    <t>Acute and transient psychotic disorders</t>
  </si>
  <si>
    <t>F24</t>
  </si>
  <si>
    <t>Induced delusional disorder</t>
  </si>
  <si>
    <t>F25</t>
  </si>
  <si>
    <t>F28</t>
  </si>
  <si>
    <t>Other nonorganic psychotic disorders</t>
  </si>
  <si>
    <t>F29</t>
  </si>
  <si>
    <t>Unspecified nonorganic psychosis</t>
  </si>
  <si>
    <t>F30</t>
  </si>
  <si>
    <t>Manic episode</t>
  </si>
  <si>
    <t>F31</t>
  </si>
  <si>
    <t>F32</t>
  </si>
  <si>
    <t>F33</t>
  </si>
  <si>
    <t>Recurrent depressive disorders</t>
  </si>
  <si>
    <t>F34</t>
  </si>
  <si>
    <t>Persistent mood (affective) disorders</t>
  </si>
  <si>
    <t>F38</t>
  </si>
  <si>
    <t>Other mood (affective) disorders</t>
  </si>
  <si>
    <t>F39</t>
  </si>
  <si>
    <t>Unspecified mood (affective) disorder</t>
  </si>
  <si>
    <t>F40</t>
  </si>
  <si>
    <t>Phobic anxiety disorders</t>
  </si>
  <si>
    <t>F41</t>
  </si>
  <si>
    <t>Other anxiety disorders</t>
  </si>
  <si>
    <t>F42</t>
  </si>
  <si>
    <t>Obsessive-compulsive disorders</t>
  </si>
  <si>
    <t>F43</t>
  </si>
  <si>
    <t>Reaction to severe stress and adjustment disorders</t>
  </si>
  <si>
    <t>F44–F45</t>
  </si>
  <si>
    <t>Dissociative and somatoform disorders</t>
  </si>
  <si>
    <t>F60</t>
  </si>
  <si>
    <t>F61–F69</t>
  </si>
  <si>
    <t>Behavioural + emotional disorders with onset usually occurring in childhood + adolescence</t>
  </si>
  <si>
    <t>Subtotal with specific principal diagnosis</t>
  </si>
  <si>
    <t>Subtotal with unspecified principal diagnosis</t>
  </si>
  <si>
    <t>Table RMHC.1: Residential mental health care episodes, residents and residential care days, states and territories, 2014–15</t>
  </si>
  <si>
    <t>Table RMHC.2: Residential mental health care episodes, residents and residential care days, 2005–06 to 2014–15</t>
  </si>
  <si>
    <t>Table RMHC.14: Residential mental health care episodes, by principal diagnosis in ICD-10-AM groupings, states and territories, 2014–15</t>
  </si>
  <si>
    <t>Table RMHC.15: Residential mental health care episodes, by principal diagnosis in ICD-10-AM groupings, 2014–15</t>
  </si>
  <si>
    <t>Episode end mode</t>
  </si>
  <si>
    <t>–</t>
  </si>
  <si>
    <r>
      <t xml:space="preserve">A change in the reporting methodology for Tasmania has led to an increase in the number of episodes with a principal  diagnosis reported as </t>
    </r>
    <r>
      <rPr>
        <i/>
        <sz val="7"/>
        <rFont val="Arial"/>
        <family val="2"/>
      </rPr>
      <t>Other</t>
    </r>
    <r>
      <rPr>
        <sz val="7"/>
        <rFont val="Arial"/>
        <family val="2"/>
      </rPr>
      <t>.</t>
    </r>
  </si>
  <si>
    <r>
      <t xml:space="preserve">A change in the reporting methodology for Tasmania has led to an increase in the national number of episodes with a principal diagnosis reported as </t>
    </r>
    <r>
      <rPr>
        <i/>
        <sz val="7"/>
        <rFont val="Arial"/>
        <family val="2"/>
      </rPr>
      <t>Other</t>
    </r>
    <r>
      <rPr>
        <sz val="7"/>
        <rFont val="Arial"/>
        <family val="2"/>
      </rPr>
      <t>.</t>
    </r>
  </si>
  <si>
    <t>Blacktown MHS</t>
  </si>
  <si>
    <t>Hornsby Kuring Gai MHS</t>
  </si>
  <si>
    <t>Illawarra MHS</t>
  </si>
  <si>
    <t>North Shore/Ryde MHS</t>
  </si>
  <si>
    <t>Orange MHS</t>
  </si>
  <si>
    <t>Richmond Clarence MHS</t>
  </si>
  <si>
    <t>Tweed Byron MHS</t>
  </si>
  <si>
    <t>Freemantle Mental Health Service</t>
  </si>
  <si>
    <r>
      <t>25</t>
    </r>
    <r>
      <rPr>
        <sz val="8"/>
        <color indexed="8"/>
        <rFont val="Calibri"/>
        <family val="2"/>
      </rPr>
      <t>–</t>
    </r>
    <r>
      <rPr>
        <sz val="8"/>
        <color indexed="8"/>
        <rFont val="Arial"/>
        <family val="2"/>
      </rPr>
      <t>34 years</t>
    </r>
  </si>
  <si>
    <r>
      <t>35</t>
    </r>
    <r>
      <rPr>
        <sz val="8"/>
        <color indexed="8"/>
        <rFont val="Calibri"/>
        <family val="2"/>
      </rPr>
      <t>–</t>
    </r>
    <r>
      <rPr>
        <sz val="8"/>
        <color indexed="8"/>
        <rFont val="Arial"/>
        <family val="2"/>
      </rPr>
      <t>44 years</t>
    </r>
  </si>
  <si>
    <r>
      <t>45</t>
    </r>
    <r>
      <rPr>
        <sz val="8"/>
        <color indexed="8"/>
        <rFont val="Calibri"/>
        <family val="2"/>
      </rPr>
      <t>–</t>
    </r>
    <r>
      <rPr>
        <sz val="8"/>
        <color indexed="8"/>
        <rFont val="Arial"/>
        <family val="2"/>
      </rPr>
      <t>54 years</t>
    </r>
  </si>
  <si>
    <r>
      <t>55</t>
    </r>
    <r>
      <rPr>
        <sz val="8"/>
        <color indexed="8"/>
        <rFont val="Calibri"/>
        <family val="2"/>
      </rPr>
      <t>–</t>
    </r>
    <r>
      <rPr>
        <sz val="8"/>
        <color indexed="8"/>
        <rFont val="Arial"/>
        <family val="2"/>
      </rPr>
      <t>64 years</t>
    </r>
  </si>
  <si>
    <t>Table RMHC.3: Residential mental health care episodes, by sex and age group, states and territories, 2014–15</t>
  </si>
  <si>
    <t>n.a.</t>
  </si>
  <si>
    <t xml:space="preserve">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t>
  </si>
  <si>
    <t>Table RMHC.4: Residential mental health care episodes, by Indigenous status, country of birth, remoteness area of usual residence and SEIFA quintiles, states and territories, 2014–15</t>
  </si>
  <si>
    <t>Table RMHC.6: Residential mental health care episodes, by resident demographic characteristics, 2005–06 to 2014–15</t>
  </si>
  <si>
    <t>Non-indigenous Australians</t>
  </si>
  <si>
    <r>
      <t>Table RMHC.7: Residential mental health care episodes</t>
    </r>
    <r>
      <rPr>
        <b/>
        <vertAlign val="superscript"/>
        <sz val="10"/>
        <rFont val="Arial"/>
        <family val="2"/>
      </rPr>
      <t>(a)</t>
    </r>
    <r>
      <rPr>
        <b/>
        <sz val="10"/>
        <rFont val="Arial"/>
        <family val="2"/>
      </rPr>
      <t>, by length of completed residential stay, states and territories, 2014–15</t>
    </r>
  </si>
  <si>
    <r>
      <t>Table RMHC.8: Residential mental health care episodes</t>
    </r>
    <r>
      <rPr>
        <b/>
        <vertAlign val="superscript"/>
        <sz val="10"/>
        <rFont val="Arial"/>
        <family val="2"/>
      </rPr>
      <t>(a)</t>
    </r>
    <r>
      <rPr>
        <b/>
        <sz val="10"/>
        <rFont val="Arial"/>
        <family val="2"/>
      </rPr>
      <t>, by length of completed residential stay, 2005–06 to 2014–15</t>
    </r>
  </si>
  <si>
    <t>Table RMHC.9: Residential mental health care episodes, by length of episode, 2005–06 to 2014–15</t>
  </si>
  <si>
    <t>Improved data collection practices in government-operated services in Tasmania have led to an increase in the reported number of involuntary episodes in 2014–15.</t>
  </si>
  <si>
    <r>
      <t>Changes to South Australian legislation and data collection methods for involuntary care resulted in an increase in the number of episodes with involuntary legal status in 2010–11. The volume of Residential episodes with involuntary mental health legal status is likely to be understated for SA for the 2013</t>
    </r>
    <r>
      <rPr>
        <sz val="7"/>
        <rFont val="Calibri"/>
        <family val="2"/>
      </rPr>
      <t>–</t>
    </r>
    <r>
      <rPr>
        <sz val="7"/>
        <rFont val="Arial"/>
        <family val="2"/>
      </rPr>
      <t>14 year due to a known data and reporting issue which also affects the national total. Time series comparisons should therefore be made with caution.</t>
    </r>
  </si>
  <si>
    <r>
      <t>Table RMHC.13: Residential mental health care episodes, by mental health legal status</t>
    </r>
    <r>
      <rPr>
        <b/>
        <vertAlign val="superscript"/>
        <sz val="10"/>
        <color indexed="8"/>
        <rFont val="Arial"/>
        <family val="2"/>
      </rPr>
      <t>(a)</t>
    </r>
    <r>
      <rPr>
        <b/>
        <sz val="10"/>
        <color indexed="8"/>
        <rFont val="Arial"/>
        <family val="2"/>
      </rPr>
      <t>, states and territories, 2005–06 to 2014–15</t>
    </r>
  </si>
  <si>
    <t>Table RMHC.11: Residential mental health care episodes, by mental health legal status, for the five most commonly reported principal diagnoses, 2014–15</t>
  </si>
  <si>
    <t>Table RMHC.17: Residential mental health care episodes, by episode end mode, states and territories, 2014–15</t>
  </si>
  <si>
    <t>Table RMHC.18: Mental health organisations reporting to the National Residential Mental Health Care Database, 2014–15</t>
  </si>
  <si>
    <r>
      <t>Table RMHC.5: Residential mental health care episodes per 10,000 population</t>
    </r>
    <r>
      <rPr>
        <b/>
        <vertAlign val="superscript"/>
        <sz val="10"/>
        <rFont val="Arial"/>
        <family val="2"/>
      </rPr>
      <t>(a)</t>
    </r>
    <r>
      <rPr>
        <b/>
        <sz val="10"/>
        <rFont val="Arial"/>
        <family val="2"/>
      </rPr>
      <t>, by sex and age group, 2005–06 to 2014–15</t>
    </r>
  </si>
  <si>
    <t>&gt;2 weeks–1 month</t>
  </si>
  <si>
    <t>Table RMHC.12: Residential mental health care episodes, by mental health legal status, for five most commonly reported principal diagnoses, 2005–06 to 2014–15</t>
  </si>
  <si>
    <t xml:space="preserve">South Australia introduced several short-stay residential mental health services over the 2011–12 and 2012–13 collection periods, leading to an increase in episodes reported. </t>
  </si>
  <si>
    <t>Includes only those episodes that formally ended during the reference period, therefore, episodes ending as a result of the end of the reference period were excluded. Totals may not match those presented elsewhere.</t>
  </si>
  <si>
    <r>
      <t>Table RMHC.10: Residential mental health care episodes, by mental health legal status</t>
    </r>
    <r>
      <rPr>
        <b/>
        <vertAlign val="superscript"/>
        <sz val="10"/>
        <rFont val="Arial"/>
        <family val="2"/>
      </rPr>
      <t>(a)</t>
    </r>
    <r>
      <rPr>
        <b/>
        <sz val="10"/>
        <rFont val="Arial"/>
        <family val="2"/>
      </rPr>
      <t>, states and territories, 2014–15</t>
    </r>
  </si>
  <si>
    <r>
      <t>NSW</t>
    </r>
    <r>
      <rPr>
        <b/>
        <vertAlign val="superscript"/>
        <sz val="8"/>
        <rFont val="Arial"/>
        <family val="2"/>
      </rPr>
      <t>(b)</t>
    </r>
  </si>
  <si>
    <r>
      <t>Tas</t>
    </r>
    <r>
      <rPr>
        <b/>
        <vertAlign val="superscript"/>
        <sz val="8"/>
        <rFont val="Arial"/>
        <family val="2"/>
      </rPr>
      <t>(c)</t>
    </r>
  </si>
  <si>
    <t>Rate (per 10,000 population)</t>
  </si>
  <si>
    <t>Not available.</t>
  </si>
  <si>
    <r>
      <t>Rate</t>
    </r>
    <r>
      <rPr>
        <vertAlign val="superscript"/>
        <sz val="8"/>
        <color indexed="8"/>
        <rFont val="Arial Bold"/>
        <family val="0"/>
      </rPr>
      <t>(b)</t>
    </r>
    <r>
      <rPr>
        <b/>
        <sz val="8"/>
        <color indexed="8"/>
        <rFont val="Arial"/>
        <family val="2"/>
      </rPr>
      <t xml:space="preserve"> (per 10,000 population)</t>
    </r>
  </si>
  <si>
    <r>
      <t>ACT</t>
    </r>
    <r>
      <rPr>
        <b/>
        <vertAlign val="superscript"/>
        <sz val="8"/>
        <color indexed="8"/>
        <rFont val="Arial"/>
        <family val="2"/>
      </rPr>
      <t>(a)</t>
    </r>
  </si>
  <si>
    <r>
      <t>Estimated number of residents</t>
    </r>
    <r>
      <rPr>
        <vertAlign val="superscript"/>
        <sz val="8"/>
        <rFont val="Arial"/>
        <family val="2"/>
      </rPr>
      <t>(b)</t>
    </r>
  </si>
  <si>
    <r>
      <t>Average episodes per resident</t>
    </r>
    <r>
      <rPr>
        <vertAlign val="superscript"/>
        <sz val="8"/>
        <rFont val="Arial"/>
        <family val="2"/>
      </rPr>
      <t>(b)</t>
    </r>
  </si>
  <si>
    <r>
      <t>Rate</t>
    </r>
    <r>
      <rPr>
        <vertAlign val="superscript"/>
        <sz val="8"/>
        <rFont val="Arial"/>
        <family val="2"/>
      </rPr>
      <t>(c)</t>
    </r>
  </si>
  <si>
    <r>
      <t>Qld</t>
    </r>
    <r>
      <rPr>
        <vertAlign val="superscript"/>
        <sz val="8"/>
        <rFont val="Arial"/>
        <family val="2"/>
      </rPr>
      <t>(d)</t>
    </r>
    <r>
      <rPr>
        <sz val="8"/>
        <rFont val="Arial"/>
        <family val="2"/>
      </rPr>
      <t xml:space="preserve"> </t>
    </r>
  </si>
  <si>
    <r>
      <t>Queensland</t>
    </r>
    <r>
      <rPr>
        <b/>
        <vertAlign val="superscript"/>
        <sz val="8"/>
        <color indexed="8"/>
        <rFont val="Arial"/>
        <family val="2"/>
      </rPr>
      <t>(d)</t>
    </r>
    <r>
      <rPr>
        <b/>
        <sz val="8"/>
        <color indexed="8"/>
        <rFont val="Arial"/>
        <family val="2"/>
      </rPr>
      <t xml:space="preserve"> </t>
    </r>
  </si>
  <si>
    <r>
      <t>SA</t>
    </r>
    <r>
      <rPr>
        <vertAlign val="superscript"/>
        <sz val="8"/>
        <rFont val="Arial"/>
        <family val="2"/>
      </rPr>
      <t>(e)</t>
    </r>
  </si>
  <si>
    <r>
      <t>South Australia</t>
    </r>
    <r>
      <rPr>
        <b/>
        <vertAlign val="superscript"/>
        <sz val="8"/>
        <color indexed="8"/>
        <rFont val="Arial"/>
        <family val="2"/>
      </rPr>
      <t>(e)</t>
    </r>
    <r>
      <rPr>
        <b/>
        <sz val="8"/>
        <color indexed="8"/>
        <rFont val="Arial"/>
        <family val="2"/>
      </rPr>
      <t xml:space="preserve"> </t>
    </r>
  </si>
  <si>
    <r>
      <t>NT</t>
    </r>
    <r>
      <rPr>
        <vertAlign val="superscript"/>
        <sz val="8"/>
        <rFont val="Arial"/>
        <family val="2"/>
      </rPr>
      <t>(g)</t>
    </r>
    <r>
      <rPr>
        <sz val="8"/>
        <rFont val="Arial"/>
        <family val="2"/>
      </rPr>
      <t xml:space="preserve"> </t>
    </r>
  </si>
  <si>
    <r>
      <t>Northern Territory</t>
    </r>
    <r>
      <rPr>
        <b/>
        <vertAlign val="superscript"/>
        <sz val="8"/>
        <color indexed="8"/>
        <rFont val="Arial"/>
        <family val="2"/>
      </rPr>
      <t>(g)</t>
    </r>
    <r>
      <rPr>
        <b/>
        <sz val="8"/>
        <color indexed="8"/>
        <rFont val="Arial"/>
        <family val="2"/>
      </rPr>
      <t xml:space="preserve"> </t>
    </r>
  </si>
  <si>
    <t xml:space="preserve">(d) </t>
  </si>
  <si>
    <t xml:space="preserve">(g) </t>
  </si>
  <si>
    <t xml:space="preserve">(f) </t>
  </si>
  <si>
    <r>
      <t>ACT</t>
    </r>
    <r>
      <rPr>
        <vertAlign val="superscript"/>
        <sz val="8"/>
        <rFont val="Arial"/>
        <family val="2"/>
      </rPr>
      <t>(f)</t>
    </r>
  </si>
  <si>
    <r>
      <t>Australian Capital Territory</t>
    </r>
    <r>
      <rPr>
        <b/>
        <vertAlign val="superscript"/>
        <sz val="8"/>
        <color indexed="8"/>
        <rFont val="Arial"/>
        <family val="2"/>
      </rPr>
      <t>(f)</t>
    </r>
  </si>
  <si>
    <t xml:space="preserve">Calculation performed only where data are complete. Please see footnote (f) for further information.  </t>
  </si>
  <si>
    <r>
      <t>Average annual change (per cent)
2010–11 to 2014–15</t>
    </r>
    <r>
      <rPr>
        <b/>
        <vertAlign val="superscript"/>
        <sz val="8"/>
        <color indexed="8"/>
        <rFont val="Arial"/>
        <family val="2"/>
      </rPr>
      <t>(a)</t>
    </r>
  </si>
  <si>
    <r>
      <t>Total</t>
    </r>
    <r>
      <rPr>
        <vertAlign val="superscript"/>
        <sz val="8"/>
        <rFont val="Arial"/>
        <family val="2"/>
      </rPr>
      <t>(b)</t>
    </r>
  </si>
  <si>
    <r>
      <t>Rate (per 10,000 population)</t>
    </r>
    <r>
      <rPr>
        <vertAlign val="superscript"/>
        <sz val="8"/>
        <rFont val="Arial"/>
        <family val="2"/>
      </rPr>
      <t>(c)</t>
    </r>
  </si>
  <si>
    <r>
      <t>ACT</t>
    </r>
    <r>
      <rPr>
        <b/>
        <vertAlign val="superscript"/>
        <sz val="8"/>
        <rFont val="Arial"/>
        <family val="2"/>
      </rPr>
      <t>(a)</t>
    </r>
  </si>
  <si>
    <r>
      <t>Total</t>
    </r>
    <r>
      <rPr>
        <b/>
        <vertAlign val="superscript"/>
        <sz val="8"/>
        <rFont val="Arial"/>
        <family val="2"/>
      </rPr>
      <t>(a)</t>
    </r>
  </si>
  <si>
    <t>Not applicable. Queensland does not report any residential mental health services. Data were not available for ACT in 2014–15.</t>
  </si>
  <si>
    <r>
      <t>NT</t>
    </r>
    <r>
      <rPr>
        <b/>
        <vertAlign val="superscript"/>
        <sz val="8"/>
        <color indexed="8"/>
        <rFont val="Arial"/>
        <family val="2"/>
      </rPr>
      <t>(b)</t>
    </r>
  </si>
  <si>
    <r>
      <t>Indigenous status</t>
    </r>
    <r>
      <rPr>
        <vertAlign val="superscript"/>
        <sz val="8"/>
        <rFont val="Arial"/>
        <family val="2"/>
      </rPr>
      <t>(c)</t>
    </r>
  </si>
  <si>
    <r>
      <t>Remoteness area of usual residence</t>
    </r>
    <r>
      <rPr>
        <vertAlign val="superscript"/>
        <sz val="8"/>
        <rFont val="Arial"/>
        <family val="2"/>
      </rPr>
      <t xml:space="preserve">(d) </t>
    </r>
  </si>
  <si>
    <r>
      <t>SEIFA quintiles</t>
    </r>
    <r>
      <rPr>
        <b/>
        <vertAlign val="superscript"/>
        <sz val="8"/>
        <rFont val="Arial"/>
        <family val="2"/>
      </rPr>
      <t>(e)</t>
    </r>
  </si>
  <si>
    <r>
      <t>Total</t>
    </r>
    <r>
      <rPr>
        <vertAlign val="superscript"/>
        <sz val="8"/>
        <rFont val="Arial"/>
        <family val="2"/>
      </rPr>
      <t>(f)</t>
    </r>
  </si>
  <si>
    <r>
      <t>Total males</t>
    </r>
    <r>
      <rPr>
        <i/>
        <vertAlign val="superscript"/>
        <sz val="8"/>
        <rFont val="Arial"/>
        <family val="2"/>
      </rPr>
      <t>(d)</t>
    </r>
  </si>
  <si>
    <r>
      <t>Total females</t>
    </r>
    <r>
      <rPr>
        <i/>
        <vertAlign val="superscript"/>
        <sz val="8"/>
        <rFont val="Arial"/>
        <family val="2"/>
      </rPr>
      <t>(d)</t>
    </r>
  </si>
  <si>
    <r>
      <t>Total</t>
    </r>
    <r>
      <rPr>
        <b/>
        <vertAlign val="superscript"/>
        <sz val="8"/>
        <rFont val="Arial"/>
        <family val="2"/>
      </rPr>
      <t>(d)</t>
    </r>
  </si>
  <si>
    <r>
      <t>All persons</t>
    </r>
    <r>
      <rPr>
        <vertAlign val="superscript"/>
        <sz val="8"/>
        <rFont val="Arial"/>
        <family val="2"/>
      </rPr>
      <t>(e)</t>
    </r>
    <r>
      <rPr>
        <sz val="8"/>
        <rFont val="Arial"/>
        <family val="2"/>
      </rPr>
      <t xml:space="preserve"> </t>
    </r>
  </si>
  <si>
    <t>Calculation is not valid due to data supply issues in 2014–15. Please see footnote (b) for further information.</t>
  </si>
  <si>
    <r>
      <t>2014–15</t>
    </r>
    <r>
      <rPr>
        <b/>
        <vertAlign val="superscript"/>
        <sz val="8"/>
        <color indexed="8"/>
        <rFont val="Arial"/>
        <family val="2"/>
      </rPr>
      <t>(b)</t>
    </r>
  </si>
  <si>
    <r>
      <t>Average annual change (per cent) 2010–11 to 2014–15</t>
    </r>
    <r>
      <rPr>
        <b/>
        <vertAlign val="superscript"/>
        <sz val="8"/>
        <color indexed="8"/>
        <rFont val="Arial"/>
        <family val="2"/>
      </rPr>
      <t>(c)</t>
    </r>
  </si>
  <si>
    <r>
      <t>Number of episodes</t>
    </r>
    <r>
      <rPr>
        <b/>
        <vertAlign val="superscript"/>
        <sz val="8"/>
        <color indexed="8"/>
        <rFont val="Arial"/>
        <family val="2"/>
      </rPr>
      <t>(c)</t>
    </r>
  </si>
  <si>
    <r>
      <t>Indigenous status</t>
    </r>
    <r>
      <rPr>
        <b/>
        <vertAlign val="superscript"/>
        <sz val="8"/>
        <color indexed="8"/>
        <rFont val="Arial"/>
        <family val="2"/>
      </rPr>
      <t>(d)</t>
    </r>
  </si>
  <si>
    <r>
      <t>SEIFA quintiles</t>
    </r>
    <r>
      <rPr>
        <b/>
        <vertAlign val="superscript"/>
        <sz val="8"/>
        <color indexed="8"/>
        <rFont val="Arial"/>
        <family val="2"/>
      </rPr>
      <t>(e)</t>
    </r>
    <r>
      <rPr>
        <b/>
        <sz val="8"/>
        <color indexed="8"/>
        <rFont val="Arial"/>
        <family val="2"/>
      </rPr>
      <t xml:space="preserve"> </t>
    </r>
  </si>
  <si>
    <r>
      <t>Per cent of episodes</t>
    </r>
    <r>
      <rPr>
        <b/>
        <vertAlign val="superscript"/>
        <sz val="8"/>
        <color indexed="8"/>
        <rFont val="Arial"/>
        <family val="2"/>
      </rPr>
      <t>(f)</t>
    </r>
  </si>
  <si>
    <r>
      <t>Rate</t>
    </r>
    <r>
      <rPr>
        <vertAlign val="superscript"/>
        <sz val="8"/>
        <color indexed="8"/>
        <rFont val="Arial"/>
        <family val="2"/>
      </rPr>
      <t>(g)</t>
    </r>
  </si>
  <si>
    <r>
      <t>2014–15</t>
    </r>
    <r>
      <rPr>
        <b/>
        <vertAlign val="superscript"/>
        <sz val="8"/>
        <color indexed="8"/>
        <rFont val="Arial"/>
        <family val="2"/>
      </rPr>
      <t>(a)</t>
    </r>
  </si>
  <si>
    <r>
      <t>Average annual change (per cent) 2010–11 to 2014–15</t>
    </r>
    <r>
      <rPr>
        <b/>
        <vertAlign val="superscript"/>
        <sz val="8"/>
        <color indexed="8"/>
        <rFont val="Arial"/>
        <family val="2"/>
      </rPr>
      <t>(b)</t>
    </r>
  </si>
  <si>
    <r>
      <t>ACT</t>
    </r>
    <r>
      <rPr>
        <b/>
        <vertAlign val="superscript"/>
        <sz val="8"/>
        <color indexed="8"/>
        <rFont val="Arial"/>
        <family val="2"/>
      </rPr>
      <t>(b)</t>
    </r>
  </si>
  <si>
    <r>
      <t>Average annual change (per cent)
2010–11 to 2014–15</t>
    </r>
    <r>
      <rPr>
        <b/>
        <vertAlign val="superscript"/>
        <sz val="8"/>
        <color indexed="8"/>
        <rFont val="Arial"/>
        <family val="2"/>
      </rPr>
      <t>(c)</t>
    </r>
  </si>
  <si>
    <t>Calculation is not valid due to data supply issues in 2014–15. Please see footnote (a) for further information.</t>
  </si>
  <si>
    <r>
      <t>2014–15</t>
    </r>
    <r>
      <rPr>
        <b/>
        <vertAlign val="superscript"/>
        <sz val="8"/>
        <color indexed="8"/>
        <rFont val="Arial"/>
        <family val="2"/>
      </rPr>
      <t>(a)</t>
    </r>
  </si>
  <si>
    <r>
      <t>Average annual change (per cent)
2010–11 to 2014–15</t>
    </r>
    <r>
      <rPr>
        <b/>
        <vertAlign val="superscript"/>
        <sz val="8"/>
        <color indexed="8"/>
        <rFont val="Arial"/>
        <family val="2"/>
      </rPr>
      <t>(b)</t>
    </r>
  </si>
  <si>
    <r>
      <t>Per cent</t>
    </r>
    <r>
      <rPr>
        <vertAlign val="superscript"/>
        <sz val="8"/>
        <rFont val="Arial"/>
        <family val="2"/>
      </rPr>
      <t xml:space="preserve">(e) </t>
    </r>
  </si>
  <si>
    <r>
      <t>ACT</t>
    </r>
    <r>
      <rPr>
        <b/>
        <vertAlign val="superscript"/>
        <sz val="8"/>
        <rFont val="Arial"/>
        <family val="2"/>
      </rPr>
      <t>(d)</t>
    </r>
  </si>
  <si>
    <r>
      <t>Total</t>
    </r>
    <r>
      <rPr>
        <b/>
        <vertAlign val="superscript"/>
        <sz val="8"/>
        <color indexed="8"/>
        <rFont val="Arial"/>
        <family val="2"/>
      </rPr>
      <t>(b)</t>
    </r>
  </si>
  <si>
    <r>
      <t>Per cent</t>
    </r>
    <r>
      <rPr>
        <vertAlign val="superscript"/>
        <sz val="8"/>
        <color indexed="8"/>
        <rFont val="Arial"/>
        <family val="2"/>
      </rPr>
      <t>(c)</t>
    </r>
  </si>
  <si>
    <r>
      <t>Total</t>
    </r>
    <r>
      <rPr>
        <b/>
        <vertAlign val="superscript"/>
        <sz val="8"/>
        <color indexed="8"/>
        <rFont val="Arial"/>
        <family val="2"/>
      </rPr>
      <t>(c)</t>
    </r>
  </si>
  <si>
    <r>
      <t>Average annual change (per cent) 2010–11 to 2014–15</t>
    </r>
    <r>
      <rPr>
        <b/>
        <vertAlign val="superscript"/>
        <sz val="8"/>
        <color indexed="8"/>
        <rFont val="Arial"/>
        <family val="2"/>
      </rPr>
      <t>(b)</t>
    </r>
  </si>
  <si>
    <r>
      <t>Average annual change (per cent)
2010–11 to 2014–15</t>
    </r>
    <r>
      <rPr>
        <b/>
        <vertAlign val="superscript"/>
        <sz val="8"/>
        <color indexed="8"/>
        <rFont val="Arial"/>
        <family val="2"/>
      </rPr>
      <t>(b)</t>
    </r>
  </si>
  <si>
    <t>(g)</t>
  </si>
  <si>
    <t xml:space="preserve">(h) </t>
  </si>
  <si>
    <r>
      <t>Other</t>
    </r>
    <r>
      <rPr>
        <i/>
        <vertAlign val="superscript"/>
        <sz val="8"/>
        <rFont val="Arial"/>
        <family val="2"/>
      </rPr>
      <t xml:space="preserve">(c) </t>
    </r>
  </si>
  <si>
    <r>
      <t>ACT</t>
    </r>
    <r>
      <rPr>
        <b/>
        <vertAlign val="superscript"/>
        <sz val="8"/>
        <rFont val="Arial"/>
        <family val="2"/>
      </rPr>
      <t>(b)</t>
    </r>
  </si>
  <si>
    <r>
      <t>Other</t>
    </r>
    <r>
      <rPr>
        <vertAlign val="superscript"/>
        <sz val="8"/>
        <color indexed="8"/>
        <rFont val="Arial"/>
        <family val="2"/>
      </rPr>
      <t>(b)(c)</t>
    </r>
  </si>
  <si>
    <r>
      <t>Number of episodes</t>
    </r>
    <r>
      <rPr>
        <b/>
        <vertAlign val="superscript"/>
        <sz val="8"/>
        <color indexed="8"/>
        <rFont val="Arial"/>
        <family val="2"/>
      </rPr>
      <t>(a)</t>
    </r>
  </si>
  <si>
    <t>Residential mental health care episodes, by referral type, 2005–06 to 2014–15</t>
  </si>
  <si>
    <t xml:space="preserve">Data were not available for ACT in 2014–15 and have been excluded from all totals. The Australian rates have also been calculated excluding the ACT population. </t>
  </si>
  <si>
    <t xml:space="preserve">Not applicable. Queensland does not report any residential mental health services. </t>
  </si>
  <si>
    <r>
      <t>Country of birth</t>
    </r>
    <r>
      <rPr>
        <b/>
        <vertAlign val="superscript"/>
        <sz val="8"/>
        <color indexed="8"/>
        <rFont val="Arial"/>
        <family val="2"/>
      </rPr>
      <t>(h)</t>
    </r>
    <r>
      <rPr>
        <b/>
        <sz val="8"/>
        <color indexed="8"/>
        <rFont val="Arial"/>
        <family val="2"/>
      </rPr>
      <t xml:space="preserve"> </t>
    </r>
  </si>
  <si>
    <t>(h)</t>
  </si>
  <si>
    <r>
      <t>Rate (per 10,000 population)</t>
    </r>
    <r>
      <rPr>
        <b/>
        <vertAlign val="superscript"/>
        <sz val="8"/>
        <color indexed="8"/>
        <rFont val="Arial"/>
        <family val="2"/>
      </rPr>
      <t>(g)(h)</t>
    </r>
  </si>
  <si>
    <t>Comparison of these rates over time should be approached with caution. Adjusted population data were not applicable for this variable.  Please see footnote (a) for further information.</t>
  </si>
  <si>
    <t xml:space="preserve">Age-specific rates based on the estimated Australian resident population on 31 December of the reference year.  Rates for 2014–15 have used adjusted population data which accounts for missing data, as detailed in the online technical information. </t>
  </si>
  <si>
    <t xml:space="preserve">Data were not available for ACT in 2014–15 and have been excluded from all totals. </t>
  </si>
  <si>
    <t xml:space="preserve">Data were not available for ACT in 2014–15 and has been excluded from all totals. </t>
  </si>
  <si>
    <r>
      <t>Number</t>
    </r>
    <r>
      <rPr>
        <vertAlign val="superscript"/>
        <sz val="8"/>
        <color indexed="8"/>
        <rFont val="Arial"/>
        <family val="2"/>
      </rPr>
      <t>(a)</t>
    </r>
    <r>
      <rPr>
        <sz val="8"/>
        <color indexed="8"/>
        <rFont val="Arial"/>
        <family val="2"/>
      </rPr>
      <t xml:space="preserve"> </t>
    </r>
  </si>
  <si>
    <r>
      <t>National total</t>
    </r>
    <r>
      <rPr>
        <vertAlign val="superscript"/>
        <sz val="8"/>
        <color indexed="8"/>
        <rFont val="Arial"/>
        <family val="2"/>
      </rPr>
      <t>(c)</t>
    </r>
    <r>
      <rPr>
        <sz val="8"/>
        <color indexed="8"/>
        <rFont val="Arial"/>
        <family val="2"/>
      </rPr>
      <t xml:space="preserve"> </t>
    </r>
  </si>
  <si>
    <r>
      <t>National total</t>
    </r>
    <r>
      <rPr>
        <b/>
        <vertAlign val="superscript"/>
        <sz val="8"/>
        <color indexed="8"/>
        <rFont val="Arial"/>
        <family val="2"/>
      </rPr>
      <t>(c)</t>
    </r>
    <r>
      <rPr>
        <b/>
        <sz val="8"/>
        <color indexed="8"/>
        <rFont val="Arial"/>
        <family val="2"/>
      </rPr>
      <t xml:space="preserve"> </t>
    </r>
  </si>
  <si>
    <r>
      <t>Per cent</t>
    </r>
    <r>
      <rPr>
        <vertAlign val="superscript"/>
        <sz val="8"/>
        <color indexed="8"/>
        <rFont val="Arial"/>
        <family val="2"/>
      </rPr>
      <t>(d)</t>
    </r>
  </si>
  <si>
    <r>
      <t>NSW</t>
    </r>
    <r>
      <rPr>
        <vertAlign val="superscript"/>
        <sz val="8"/>
        <color indexed="8"/>
        <rFont val="Arial"/>
        <family val="2"/>
      </rPr>
      <t>(e)</t>
    </r>
  </si>
  <si>
    <r>
      <t>New South Wales</t>
    </r>
    <r>
      <rPr>
        <b/>
        <vertAlign val="superscript"/>
        <sz val="8"/>
        <color indexed="8"/>
        <rFont val="Arial"/>
        <family val="2"/>
      </rPr>
      <t>(e)</t>
    </r>
  </si>
  <si>
    <r>
      <t>Qld</t>
    </r>
    <r>
      <rPr>
        <vertAlign val="superscript"/>
        <sz val="8"/>
        <color indexed="8"/>
        <rFont val="Arial"/>
        <family val="2"/>
      </rPr>
      <t>(f)</t>
    </r>
    <r>
      <rPr>
        <sz val="8"/>
        <color indexed="8"/>
        <rFont val="Arial"/>
        <family val="2"/>
      </rPr>
      <t xml:space="preserve"> </t>
    </r>
  </si>
  <si>
    <r>
      <t>Queensland</t>
    </r>
    <r>
      <rPr>
        <b/>
        <vertAlign val="superscript"/>
        <sz val="8"/>
        <rFont val="Arial"/>
        <family val="2"/>
      </rPr>
      <t>(f)</t>
    </r>
    <r>
      <rPr>
        <b/>
        <sz val="8"/>
        <rFont val="Arial"/>
        <family val="2"/>
      </rPr>
      <t xml:space="preserve"> </t>
    </r>
  </si>
  <si>
    <r>
      <t>SA</t>
    </r>
    <r>
      <rPr>
        <vertAlign val="superscript"/>
        <sz val="8"/>
        <color indexed="8"/>
        <rFont val="Arial"/>
        <family val="2"/>
      </rPr>
      <t>(g)</t>
    </r>
  </si>
  <si>
    <r>
      <t>South Australia</t>
    </r>
    <r>
      <rPr>
        <b/>
        <vertAlign val="superscript"/>
        <sz val="8"/>
        <rFont val="Arial"/>
        <family val="2"/>
      </rPr>
      <t>(g)</t>
    </r>
    <r>
      <rPr>
        <b/>
        <sz val="8"/>
        <rFont val="Arial"/>
        <family val="2"/>
      </rPr>
      <t xml:space="preserve"> </t>
    </r>
  </si>
  <si>
    <r>
      <t>Tas</t>
    </r>
    <r>
      <rPr>
        <vertAlign val="superscript"/>
        <sz val="8"/>
        <color indexed="8"/>
        <rFont val="Arial"/>
        <family val="2"/>
      </rPr>
      <t>(h)</t>
    </r>
  </si>
  <si>
    <r>
      <t>Tasmania</t>
    </r>
    <r>
      <rPr>
        <b/>
        <vertAlign val="superscript"/>
        <sz val="8"/>
        <color indexed="8"/>
        <rFont val="Arial"/>
        <family val="2"/>
      </rPr>
      <t>(h)</t>
    </r>
  </si>
  <si>
    <r>
      <t>ACT</t>
    </r>
    <r>
      <rPr>
        <vertAlign val="superscript"/>
        <sz val="8"/>
        <color indexed="8"/>
        <rFont val="Arial"/>
        <family val="2"/>
      </rPr>
      <t>(c)</t>
    </r>
  </si>
  <si>
    <r>
      <t>Australian Capital Territory</t>
    </r>
    <r>
      <rPr>
        <b/>
        <vertAlign val="superscript"/>
        <sz val="8"/>
        <color indexed="8"/>
        <rFont val="Arial"/>
        <family val="2"/>
      </rPr>
      <t>(c)</t>
    </r>
  </si>
  <si>
    <t xml:space="preserve">Crude rate is based on the preliminary state and territory estimated resident population at 31 December 2014, using a methodology which accounts for missing data, as detailed in the online technical information. </t>
  </si>
  <si>
    <t xml:space="preserve">Rates are crude rates, as detailed in the online technical information, using a methodology which accounts for missing data. </t>
  </si>
  <si>
    <t xml:space="preserve">Rates are crude rates, with the exception of Indigenous status, which is directly age-standardised, as detailed in the online technical information. Rates for 2014–15 were calculated using adjusted population data which accounts for missing data, as detailed in the online technical information. </t>
  </si>
  <si>
    <t xml:space="preserve">Calculation performed only where data are complete. Please see footnote (c) for further information.  </t>
  </si>
  <si>
    <t>Data were not available for ACT in 2014–15 and have been excluded from all totals.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</si>
</sst>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_-* #,##0.0_-;\-* #,##0.0_-;_-* &quot;-&quot;??_-;_-@_-"/>
    <numFmt numFmtId="184" formatCode="_-* #,##0_-;\-* #,##0_-;_-* &quot;-&quot;??_-;_-@_-"/>
    <numFmt numFmtId="185" formatCode="&quot;Yes&quot;;&quot;Yes&quot;;&quot;No&quot;"/>
    <numFmt numFmtId="186" formatCode="&quot;True&quot;;&quot;True&quot;;&quot;False&quot;"/>
    <numFmt numFmtId="187" formatCode="&quot;On&quot;;&quot;On&quot;;&quot;Off&quot;"/>
    <numFmt numFmtId="188" formatCode="[$€-2]\ #,##0.00_);[Red]\([$€-2]\ #,##0.00\)"/>
    <numFmt numFmtId="189" formatCode="[$-C09]dddd\,\ d\ mmmm\ yyyy"/>
    <numFmt numFmtId="190" formatCode="[$-409]h:mm:ss\ AM/PM"/>
    <numFmt numFmtId="191" formatCode="&quot;*&quot;#,##0"/>
    <numFmt numFmtId="192" formatCode="&quot;*&quot;#,##0.0"/>
    <numFmt numFmtId="193" formatCode="_-* #,##0.000_-;\-* #,##0.000_-;_-* &quot;-&quot;??_-;_-@_-"/>
    <numFmt numFmtId="194" formatCode="[$-C09]dddd\,\ mmmm\ dd\,\ yyyy"/>
    <numFmt numFmtId="195" formatCode="0.0;0.0"/>
    <numFmt numFmtId="196" formatCode="#,##0.000"/>
    <numFmt numFmtId="197" formatCode="_(* #,##0.0_);_(* \(#,##0.0\);_(* &quot;-&quot;??_);_(@_)"/>
    <numFmt numFmtId="198" formatCode="#,##0.0000"/>
    <numFmt numFmtId="199" formatCode="#,##0.00000"/>
    <numFmt numFmtId="200" formatCode="#,##0.000000"/>
    <numFmt numFmtId="201" formatCode="#,##0.0000000"/>
    <numFmt numFmtId="202" formatCode="#,##0.00000000"/>
  </numFmts>
  <fonts count="73">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i/>
      <sz val="8"/>
      <name val="Arial"/>
      <family val="2"/>
    </font>
    <font>
      <b/>
      <sz val="8"/>
      <name val="Arial"/>
      <family val="2"/>
    </font>
    <font>
      <b/>
      <sz val="10"/>
      <color indexed="8"/>
      <name val="Arial"/>
      <family val="2"/>
    </font>
    <font>
      <sz val="7"/>
      <name val="Arial"/>
      <family val="2"/>
    </font>
    <font>
      <sz val="7"/>
      <color indexed="8"/>
      <name val="Arial"/>
      <family val="2"/>
    </font>
    <font>
      <i/>
      <sz val="7"/>
      <color indexed="8"/>
      <name val="Arial"/>
      <family val="2"/>
    </font>
    <font>
      <i/>
      <sz val="7"/>
      <name val="Arial"/>
      <family val="2"/>
    </font>
    <font>
      <vertAlign val="superscript"/>
      <sz val="8"/>
      <name val="Arial"/>
      <family val="2"/>
    </font>
    <font>
      <i/>
      <vertAlign val="superscript"/>
      <sz val="8"/>
      <name val="Arial"/>
      <family val="2"/>
    </font>
    <font>
      <b/>
      <vertAlign val="superscript"/>
      <sz val="8"/>
      <color indexed="8"/>
      <name val="Arial"/>
      <family val="2"/>
    </font>
    <font>
      <i/>
      <sz val="8"/>
      <color indexed="8"/>
      <name val="Arial"/>
      <family val="2"/>
    </font>
    <font>
      <sz val="7"/>
      <name val="Calibri"/>
      <family val="2"/>
    </font>
    <font>
      <vertAlign val="superscript"/>
      <sz val="8"/>
      <color indexed="8"/>
      <name val="Arial"/>
      <family val="2"/>
    </font>
    <font>
      <sz val="8"/>
      <color indexed="8"/>
      <name val="Calibri"/>
      <family val="2"/>
    </font>
    <font>
      <vertAlign val="superscript"/>
      <sz val="8"/>
      <color indexed="8"/>
      <name val="Arial Bold"/>
      <family val="0"/>
    </font>
    <font>
      <b/>
      <i/>
      <sz val="8"/>
      <name val="Arial"/>
      <family val="2"/>
    </font>
    <font>
      <b/>
      <vertAlign val="superscript"/>
      <sz val="8"/>
      <name val="Arial"/>
      <family val="2"/>
    </font>
    <font>
      <sz val="10"/>
      <name val="Geneva"/>
      <family val="0"/>
    </font>
    <font>
      <b/>
      <vertAlign val="superscript"/>
      <sz val="10"/>
      <name val="Arial"/>
      <family val="2"/>
    </font>
    <font>
      <b/>
      <vertAlign val="superscript"/>
      <sz val="10"/>
      <color indexed="8"/>
      <name val="Arial"/>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sz val="11"/>
      <color indexed="26"/>
      <name val="Calibri"/>
      <family val="2"/>
    </font>
    <font>
      <b/>
      <sz val="18"/>
      <color indexed="62"/>
      <name val="Cambri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color rgb="FF000000"/>
      <name val="Arial"/>
      <family val="2"/>
    </font>
    <font>
      <i/>
      <sz val="7"/>
      <color rgb="FF000000"/>
      <name val="Arial"/>
      <family val="2"/>
    </font>
    <font>
      <sz val="7"/>
      <color rgb="FF000000"/>
      <name val="Arial"/>
      <family val="2"/>
    </font>
  </fonts>
  <fills count="6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006699"/>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color indexed="63"/>
      </left>
      <right>
        <color indexed="63"/>
      </right>
      <top>
        <color indexed="63"/>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color indexed="63"/>
      </left>
      <right>
        <color indexed="63"/>
      </right>
      <top>
        <color indexed="63"/>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border>
    <border>
      <left/>
      <right/>
      <top style="medium"/>
      <bottom style="medium"/>
    </border>
    <border>
      <left/>
      <right/>
      <top style="thin"/>
      <bottom style="medium"/>
    </border>
  </borders>
  <cellStyleXfs count="1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5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1"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23" borderId="0" applyNumberFormat="0" applyBorder="0" applyAlignment="0" applyProtection="0"/>
    <xf numFmtId="0" fontId="3" fillId="24" borderId="0" applyNumberFormat="0" applyBorder="0" applyAlignment="0" applyProtection="0"/>
    <xf numFmtId="0" fontId="52" fillId="25" borderId="0" applyNumberFormat="0" applyBorder="0" applyAlignment="0" applyProtection="0"/>
    <xf numFmtId="0" fontId="3" fillId="16" borderId="0" applyNumberFormat="0" applyBorder="0" applyAlignment="0" applyProtection="0"/>
    <xf numFmtId="0" fontId="52" fillId="26" borderId="0" applyNumberFormat="0" applyBorder="0" applyAlignment="0" applyProtection="0"/>
    <xf numFmtId="0" fontId="3" fillId="18" borderId="0" applyNumberFormat="0" applyBorder="0" applyAlignment="0" applyProtection="0"/>
    <xf numFmtId="0" fontId="52" fillId="27" borderId="0" applyNumberFormat="0" applyBorder="0" applyAlignment="0" applyProtection="0"/>
    <xf numFmtId="0" fontId="3" fillId="28" borderId="0" applyNumberFormat="0" applyBorder="0" applyAlignment="0" applyProtection="0"/>
    <xf numFmtId="0" fontId="52" fillId="29" borderId="0" applyNumberFormat="0" applyBorder="0" applyAlignment="0" applyProtection="0"/>
    <xf numFmtId="0" fontId="3" fillId="30" borderId="0" applyNumberFormat="0" applyBorder="0" applyAlignment="0" applyProtection="0"/>
    <xf numFmtId="0" fontId="52" fillId="31" borderId="0" applyNumberFormat="0" applyBorder="0" applyAlignment="0" applyProtection="0"/>
    <xf numFmtId="0" fontId="3" fillId="32" borderId="0" applyNumberFormat="0" applyBorder="0" applyAlignment="0" applyProtection="0"/>
    <xf numFmtId="0" fontId="52" fillId="33" borderId="0" applyNumberFormat="0" applyBorder="0" applyAlignment="0" applyProtection="0"/>
    <xf numFmtId="0" fontId="3" fillId="34" borderId="0" applyNumberFormat="0" applyBorder="0" applyAlignment="0" applyProtection="0"/>
    <xf numFmtId="0" fontId="52" fillId="35" borderId="0" applyNumberFormat="0" applyBorder="0" applyAlignment="0" applyProtection="0"/>
    <xf numFmtId="0" fontId="3" fillId="36" borderId="0" applyNumberFormat="0" applyBorder="0" applyAlignment="0" applyProtection="0"/>
    <xf numFmtId="0" fontId="52" fillId="37" borderId="0" applyNumberFormat="0" applyBorder="0" applyAlignment="0" applyProtection="0"/>
    <xf numFmtId="0" fontId="3" fillId="38" borderId="0" applyNumberFormat="0" applyBorder="0" applyAlignment="0" applyProtection="0"/>
    <xf numFmtId="0" fontId="52" fillId="39" borderId="0" applyNumberFormat="0" applyBorder="0" applyAlignment="0" applyProtection="0"/>
    <xf numFmtId="0" fontId="3" fillId="28" borderId="0" applyNumberFormat="0" applyBorder="0" applyAlignment="0" applyProtection="0"/>
    <xf numFmtId="0" fontId="52" fillId="40" borderId="0" applyNumberFormat="0" applyBorder="0" applyAlignment="0" applyProtection="0"/>
    <xf numFmtId="0" fontId="3" fillId="30" borderId="0" applyNumberFormat="0" applyBorder="0" applyAlignment="0" applyProtection="0"/>
    <xf numFmtId="0" fontId="52" fillId="41" borderId="0" applyNumberFormat="0" applyBorder="0" applyAlignment="0" applyProtection="0"/>
    <xf numFmtId="0" fontId="3" fillId="42" borderId="0" applyNumberFormat="0" applyBorder="0" applyAlignment="0" applyProtection="0"/>
    <xf numFmtId="0" fontId="52" fillId="43" borderId="0" applyNumberFormat="0" applyBorder="0" applyAlignment="0" applyProtection="0"/>
    <xf numFmtId="0" fontId="4" fillId="4" borderId="0" applyNumberFormat="0" applyBorder="0" applyAlignment="0" applyProtection="0"/>
    <xf numFmtId="0" fontId="53" fillId="44" borderId="0" applyNumberFormat="0" applyBorder="0" applyAlignment="0" applyProtection="0"/>
    <xf numFmtId="0" fontId="5" fillId="45" borderId="1" applyNumberFormat="0" applyAlignment="0" applyProtection="0"/>
    <xf numFmtId="0" fontId="54" fillId="46" borderId="2" applyNumberFormat="0" applyAlignment="0" applyProtection="0"/>
    <xf numFmtId="0" fontId="6" fillId="47" borderId="3" applyNumberFormat="0" applyAlignment="0" applyProtection="0"/>
    <xf numFmtId="0" fontId="5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0">
      <alignment horizontal="right"/>
      <protection/>
    </xf>
    <xf numFmtId="3" fontId="2" fillId="0" borderId="0">
      <alignment horizontal="right"/>
      <protection/>
    </xf>
    <xf numFmtId="0" fontId="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8" fillId="6" borderId="0" applyNumberFormat="0" applyBorder="0" applyAlignment="0" applyProtection="0"/>
    <xf numFmtId="0" fontId="58" fillId="49" borderId="0" applyNumberFormat="0" applyBorder="0" applyAlignment="0" applyProtection="0"/>
    <xf numFmtId="0" fontId="9" fillId="0" borderId="5" applyNumberFormat="0" applyFill="0" applyAlignment="0" applyProtection="0"/>
    <xf numFmtId="0" fontId="59" fillId="0" borderId="6" applyNumberFormat="0" applyFill="0" applyAlignment="0" applyProtection="0"/>
    <xf numFmtId="0" fontId="10" fillId="0" borderId="7" applyNumberFormat="0" applyFill="0" applyAlignment="0" applyProtection="0"/>
    <xf numFmtId="0" fontId="60" fillId="0" borderId="8" applyNumberFormat="0" applyFill="0" applyAlignment="0" applyProtection="0"/>
    <xf numFmtId="0" fontId="11" fillId="0" borderId="9" applyNumberFormat="0" applyFill="0" applyAlignment="0" applyProtection="0"/>
    <xf numFmtId="0" fontId="61" fillId="0" borderId="10" applyNumberFormat="0" applyFill="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62" fillId="50" borderId="2" applyNumberFormat="0" applyAlignment="0" applyProtection="0"/>
    <xf numFmtId="0" fontId="14" fillId="0" borderId="11" applyNumberFormat="0" applyFill="0" applyAlignment="0" applyProtection="0"/>
    <xf numFmtId="0" fontId="63" fillId="0" borderId="12" applyNumberFormat="0" applyFill="0" applyAlignment="0" applyProtection="0"/>
    <xf numFmtId="0" fontId="0" fillId="0" borderId="0">
      <alignment/>
      <protection/>
    </xf>
    <xf numFmtId="0" fontId="15" fillId="51" borderId="0" applyNumberFormat="0" applyBorder="0" applyAlignment="0" applyProtection="0"/>
    <xf numFmtId="0" fontId="6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vertical="top"/>
      <protection/>
    </xf>
    <xf numFmtId="0" fontId="0" fillId="0" borderId="0">
      <alignment vertical="top"/>
      <protection/>
    </xf>
    <xf numFmtId="0" fontId="41" fillId="0" borderId="0">
      <alignment/>
      <protection/>
    </xf>
    <xf numFmtId="0" fontId="0" fillId="0" borderId="0">
      <alignment/>
      <protection/>
    </xf>
    <xf numFmtId="0" fontId="0" fillId="0" borderId="0">
      <alignment vertical="top"/>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51" fillId="54" borderId="14" applyNumberFormat="0" applyFont="0" applyAlignment="0" applyProtection="0"/>
    <xf numFmtId="0" fontId="16" fillId="45" borderId="15" applyNumberFormat="0" applyAlignment="0" applyProtection="0"/>
    <xf numFmtId="0" fontId="65"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18" fillId="0" borderId="17" applyNumberFormat="0" applyFill="0" applyAlignment="0" applyProtection="0"/>
    <xf numFmtId="0" fontId="67" fillId="0" borderId="18" applyNumberFormat="0" applyFill="0" applyAlignment="0" applyProtection="0"/>
    <xf numFmtId="0" fontId="25" fillId="0" borderId="0">
      <alignment horizontal="left" vertical="center"/>
      <protection/>
    </xf>
    <xf numFmtId="0" fontId="19" fillId="0" borderId="0" applyNumberFormat="0" applyFill="0" applyBorder="0" applyAlignment="0" applyProtection="0"/>
    <xf numFmtId="0" fontId="68" fillId="0" borderId="0" applyNumberFormat="0" applyFill="0" applyBorder="0" applyAlignment="0" applyProtection="0"/>
  </cellStyleXfs>
  <cellXfs count="600">
    <xf numFmtId="0" fontId="0" fillId="0" borderId="0" xfId="0" applyAlignment="1">
      <alignment/>
    </xf>
    <xf numFmtId="0" fontId="0" fillId="55" borderId="0" xfId="0" applyFill="1" applyAlignment="1">
      <alignment/>
    </xf>
    <xf numFmtId="0" fontId="0" fillId="45" borderId="0" xfId="0" applyFill="1" applyAlignment="1">
      <alignment/>
    </xf>
    <xf numFmtId="0" fontId="0" fillId="55" borderId="19" xfId="0" applyFill="1" applyBorder="1" applyAlignment="1">
      <alignment/>
    </xf>
    <xf numFmtId="0" fontId="0" fillId="55" borderId="0" xfId="0" applyFill="1" applyAlignment="1">
      <alignment/>
    </xf>
    <xf numFmtId="0" fontId="0" fillId="45" borderId="0" xfId="0" applyFill="1" applyAlignment="1">
      <alignment/>
    </xf>
    <xf numFmtId="0" fontId="0" fillId="45" borderId="0" xfId="0" applyFill="1" applyAlignment="1">
      <alignment vertical="center"/>
    </xf>
    <xf numFmtId="0" fontId="0" fillId="45" borderId="0" xfId="0" applyFill="1" applyAlignment="1">
      <alignment horizontal="right"/>
    </xf>
    <xf numFmtId="0" fontId="0" fillId="56" borderId="0" xfId="0" applyFill="1" applyAlignment="1">
      <alignment/>
    </xf>
    <xf numFmtId="0" fontId="0" fillId="45" borderId="0" xfId="113" applyFill="1">
      <alignment/>
      <protection/>
    </xf>
    <xf numFmtId="0" fontId="0" fillId="45" borderId="0" xfId="113" applyFill="1" applyAlignment="1">
      <alignment vertical="center"/>
      <protection/>
    </xf>
    <xf numFmtId="0" fontId="0" fillId="45" borderId="0" xfId="113" applyFill="1" applyAlignment="1">
      <alignment/>
      <protection/>
    </xf>
    <xf numFmtId="0" fontId="0" fillId="45" borderId="0" xfId="113" applyFill="1" applyAlignment="1">
      <alignment horizontal="right"/>
      <protection/>
    </xf>
    <xf numFmtId="0" fontId="0" fillId="57" borderId="0" xfId="120" applyFont="1" applyFill="1" applyBorder="1" applyAlignment="1">
      <alignment vertical="top"/>
      <protection/>
    </xf>
    <xf numFmtId="0" fontId="0" fillId="58" borderId="0" xfId="120" applyFont="1" applyFill="1" applyBorder="1" applyAlignment="1">
      <alignment vertical="top"/>
      <protection/>
    </xf>
    <xf numFmtId="0" fontId="0" fillId="57" borderId="0" xfId="120" applyFont="1" applyFill="1" applyBorder="1" applyAlignment="1">
      <alignment vertical="top"/>
      <protection/>
    </xf>
    <xf numFmtId="0" fontId="0" fillId="56" borderId="0" xfId="113" applyFill="1">
      <alignment/>
      <protection/>
    </xf>
    <xf numFmtId="0" fontId="0" fillId="57" borderId="0" xfId="0" applyFill="1" applyAlignment="1">
      <alignment horizontal="center"/>
    </xf>
    <xf numFmtId="0" fontId="0" fillId="57" borderId="0" xfId="0" applyFill="1" applyAlignment="1">
      <alignment/>
    </xf>
    <xf numFmtId="0" fontId="2" fillId="57" borderId="0" xfId="0" applyFont="1" applyFill="1" applyAlignment="1">
      <alignment/>
    </xf>
    <xf numFmtId="3" fontId="0" fillId="57" borderId="0" xfId="113" applyNumberFormat="1" applyFill="1">
      <alignment/>
      <protection/>
    </xf>
    <xf numFmtId="174" fontId="69" fillId="57" borderId="0" xfId="0" applyNumberFormat="1" applyFont="1" applyFill="1" applyAlignment="1">
      <alignment horizontal="right" wrapText="1"/>
    </xf>
    <xf numFmtId="0" fontId="0" fillId="57" borderId="0" xfId="0" applyFill="1" applyAlignment="1">
      <alignment/>
    </xf>
    <xf numFmtId="0" fontId="20" fillId="55" borderId="20" xfId="120" applyFont="1" applyFill="1" applyBorder="1" applyAlignment="1">
      <alignment/>
      <protection/>
    </xf>
    <xf numFmtId="0" fontId="0" fillId="55" borderId="20" xfId="120" applyFont="1" applyFill="1" applyBorder="1" applyAlignment="1">
      <alignment/>
      <protection/>
    </xf>
    <xf numFmtId="0" fontId="20" fillId="55" borderId="19" xfId="0" applyFont="1" applyFill="1" applyBorder="1" applyAlignment="1">
      <alignment/>
    </xf>
    <xf numFmtId="0" fontId="0" fillId="45" borderId="0" xfId="0" applyFill="1" applyBorder="1" applyAlignment="1">
      <alignment/>
    </xf>
    <xf numFmtId="0" fontId="0" fillId="45" borderId="0" xfId="0" applyFill="1" applyAlignment="1">
      <alignment vertical="top"/>
    </xf>
    <xf numFmtId="0" fontId="0" fillId="45" borderId="0" xfId="113" applyFill="1" applyAlignment="1">
      <alignment vertical="top"/>
      <protection/>
    </xf>
    <xf numFmtId="0" fontId="0" fillId="56" borderId="0" xfId="0" applyFill="1" applyAlignment="1">
      <alignment/>
    </xf>
    <xf numFmtId="0" fontId="0" fillId="56" borderId="0" xfId="0" applyFill="1" applyAlignment="1">
      <alignment vertical="top"/>
    </xf>
    <xf numFmtId="0" fontId="0" fillId="57" borderId="0" xfId="0" applyFill="1" applyAlignment="1">
      <alignment vertical="top"/>
    </xf>
    <xf numFmtId="3" fontId="2" fillId="57" borderId="0" xfId="0" applyNumberFormat="1" applyFont="1" applyFill="1" applyAlignment="1">
      <alignment horizontal="right"/>
    </xf>
    <xf numFmtId="174" fontId="2" fillId="57" borderId="0" xfId="0" applyNumberFormat="1" applyFont="1" applyFill="1" applyAlignment="1">
      <alignment horizontal="right"/>
    </xf>
    <xf numFmtId="172" fontId="69" fillId="57" borderId="0" xfId="0" applyNumberFormat="1" applyFont="1" applyFill="1" applyAlignment="1">
      <alignment horizontal="right" wrapText="1"/>
    </xf>
    <xf numFmtId="0" fontId="0" fillId="56" borderId="0" xfId="117" applyFill="1" applyAlignment="1">
      <alignment/>
      <protection/>
    </xf>
    <xf numFmtId="0" fontId="0" fillId="45" borderId="0" xfId="117" applyFill="1" applyAlignment="1">
      <alignment vertical="top"/>
      <protection/>
    </xf>
    <xf numFmtId="3" fontId="2" fillId="57" borderId="0" xfId="113" applyNumberFormat="1" applyFont="1" applyFill="1" applyBorder="1" applyAlignment="1">
      <alignment horizontal="right" wrapText="1"/>
      <protection/>
    </xf>
    <xf numFmtId="0" fontId="2" fillId="57" borderId="19" xfId="0" applyFont="1" applyFill="1" applyBorder="1" applyAlignment="1">
      <alignment/>
    </xf>
    <xf numFmtId="0" fontId="25" fillId="57" borderId="19" xfId="0" applyFont="1" applyFill="1" applyBorder="1" applyAlignment="1">
      <alignment/>
    </xf>
    <xf numFmtId="172" fontId="2" fillId="57" borderId="0" xfId="0" applyNumberFormat="1" applyFont="1" applyFill="1" applyAlignment="1">
      <alignment/>
    </xf>
    <xf numFmtId="174" fontId="2" fillId="57" borderId="0" xfId="113" applyNumberFormat="1" applyFont="1" applyFill="1" applyBorder="1" applyAlignment="1">
      <alignment horizontal="right" wrapText="1"/>
      <protection/>
    </xf>
    <xf numFmtId="172" fontId="2" fillId="57" borderId="0" xfId="113" applyNumberFormat="1" applyFont="1" applyFill="1" applyBorder="1" applyAlignment="1">
      <alignment horizontal="right" wrapText="1"/>
      <protection/>
    </xf>
    <xf numFmtId="0" fontId="27" fillId="57" borderId="0" xfId="0" applyFont="1" applyFill="1" applyAlignment="1">
      <alignment vertical="top"/>
    </xf>
    <xf numFmtId="0" fontId="20" fillId="57" borderId="20" xfId="120" applyFont="1" applyFill="1" applyBorder="1" applyAlignment="1">
      <alignment/>
      <protection/>
    </xf>
    <xf numFmtId="0" fontId="0" fillId="57" borderId="20" xfId="120" applyFont="1" applyFill="1" applyBorder="1" applyAlignment="1">
      <alignment/>
      <protection/>
    </xf>
    <xf numFmtId="0" fontId="0" fillId="57" borderId="20" xfId="0" applyFill="1" applyBorder="1" applyAlignment="1">
      <alignment/>
    </xf>
    <xf numFmtId="0" fontId="0" fillId="57" borderId="20" xfId="0" applyFill="1" applyBorder="1" applyAlignment="1">
      <alignment horizontal="right"/>
    </xf>
    <xf numFmtId="0" fontId="2" fillId="57" borderId="0" xfId="0" applyFont="1" applyFill="1" applyBorder="1" applyAlignment="1">
      <alignment horizontal="right" wrapText="1"/>
    </xf>
    <xf numFmtId="0" fontId="2" fillId="57" borderId="19" xfId="0" applyFont="1" applyFill="1" applyBorder="1" applyAlignment="1">
      <alignment/>
    </xf>
    <xf numFmtId="0" fontId="0" fillId="57" borderId="19" xfId="0" applyFill="1" applyBorder="1" applyAlignment="1">
      <alignment/>
    </xf>
    <xf numFmtId="0" fontId="2" fillId="57" borderId="21" xfId="0" applyFont="1" applyFill="1" applyBorder="1" applyAlignment="1">
      <alignment/>
    </xf>
    <xf numFmtId="0" fontId="0" fillId="57" borderId="21" xfId="0" applyFill="1" applyBorder="1" applyAlignment="1">
      <alignment/>
    </xf>
    <xf numFmtId="0" fontId="12" fillId="57" borderId="21" xfId="104" applyFill="1" applyBorder="1" applyAlignment="1" applyProtection="1">
      <alignment horizontal="right"/>
      <protection/>
    </xf>
    <xf numFmtId="0" fontId="22" fillId="57" borderId="22" xfId="0" applyFont="1" applyFill="1" applyBorder="1" applyAlignment="1">
      <alignment horizontal="right" vertical="center"/>
    </xf>
    <xf numFmtId="0" fontId="2" fillId="57" borderId="0" xfId="0" applyFont="1" applyFill="1" applyBorder="1" applyAlignment="1">
      <alignment horizontal="right" vertical="center"/>
    </xf>
    <xf numFmtId="0" fontId="28" fillId="57" borderId="0" xfId="0" applyFont="1" applyFill="1" applyBorder="1" applyAlignment="1">
      <alignment horizontal="left"/>
    </xf>
    <xf numFmtId="0" fontId="22" fillId="57" borderId="0" xfId="0" applyFont="1" applyFill="1" applyBorder="1" applyAlignment="1">
      <alignment horizontal="right"/>
    </xf>
    <xf numFmtId="0" fontId="27" fillId="57" borderId="0" xfId="0" applyFont="1" applyFill="1" applyAlignment="1">
      <alignment horizontal="left"/>
    </xf>
    <xf numFmtId="0" fontId="2" fillId="57" borderId="0" xfId="0" applyFont="1" applyFill="1" applyAlignment="1">
      <alignment/>
    </xf>
    <xf numFmtId="3" fontId="69" fillId="57" borderId="0" xfId="0" applyNumberFormat="1" applyFont="1" applyFill="1" applyAlignment="1">
      <alignment horizontal="right" wrapText="1"/>
    </xf>
    <xf numFmtId="3" fontId="69" fillId="57" borderId="0" xfId="0" applyNumberFormat="1" applyFont="1" applyFill="1" applyBorder="1" applyAlignment="1">
      <alignment horizontal="right" wrapText="1"/>
    </xf>
    <xf numFmtId="0" fontId="2" fillId="57" borderId="0" xfId="0" applyFont="1" applyFill="1" applyAlignment="1">
      <alignment horizontal="right"/>
    </xf>
    <xf numFmtId="0" fontId="28" fillId="57" borderId="19" xfId="0" applyFont="1" applyFill="1" applyBorder="1" applyAlignment="1">
      <alignment horizontal="left"/>
    </xf>
    <xf numFmtId="172" fontId="69" fillId="57" borderId="19" xfId="0" applyNumberFormat="1" applyFont="1" applyFill="1" applyBorder="1" applyAlignment="1">
      <alignment horizontal="right" wrapText="1"/>
    </xf>
    <xf numFmtId="174" fontId="69" fillId="57" borderId="19" xfId="0" applyNumberFormat="1" applyFont="1" applyFill="1" applyBorder="1" applyAlignment="1">
      <alignment horizontal="right" wrapText="1"/>
    </xf>
    <xf numFmtId="183" fontId="69" fillId="57" borderId="19" xfId="81" applyNumberFormat="1" applyFont="1" applyFill="1" applyBorder="1" applyAlignment="1">
      <alignment horizontal="right" wrapText="1"/>
    </xf>
    <xf numFmtId="0" fontId="2" fillId="57" borderId="21" xfId="0" applyFont="1" applyFill="1" applyBorder="1" applyAlignment="1">
      <alignment vertical="top" wrapText="1"/>
    </xf>
    <xf numFmtId="0" fontId="2" fillId="57" borderId="0" xfId="0" applyFont="1" applyFill="1" applyBorder="1" applyAlignment="1">
      <alignment vertical="top" wrapText="1"/>
    </xf>
    <xf numFmtId="0" fontId="27" fillId="57" borderId="0" xfId="0" applyFont="1" applyFill="1" applyAlignment="1">
      <alignment vertical="top"/>
    </xf>
    <xf numFmtId="0" fontId="29" fillId="57" borderId="0" xfId="0" applyFont="1" applyFill="1" applyAlignment="1">
      <alignment vertical="top"/>
    </xf>
    <xf numFmtId="0" fontId="0" fillId="57" borderId="20" xfId="120" applyFont="1" applyFill="1" applyBorder="1" applyAlignment="1">
      <alignment/>
      <protection/>
    </xf>
    <xf numFmtId="0" fontId="0" fillId="57" borderId="0" xfId="0" applyFill="1" applyBorder="1" applyAlignment="1">
      <alignment/>
    </xf>
    <xf numFmtId="0" fontId="12" fillId="57" borderId="23" xfId="104" applyFill="1" applyBorder="1" applyAlignment="1" applyProtection="1">
      <alignment horizontal="right"/>
      <protection/>
    </xf>
    <xf numFmtId="0" fontId="0" fillId="57" borderId="22" xfId="0" applyFill="1" applyBorder="1" applyAlignment="1">
      <alignment vertical="center"/>
    </xf>
    <xf numFmtId="0" fontId="70" fillId="57" borderId="22" xfId="0" applyFont="1" applyFill="1" applyBorder="1" applyAlignment="1">
      <alignment horizontal="right" wrapText="1"/>
    </xf>
    <xf numFmtId="0" fontId="0" fillId="57" borderId="0" xfId="0" applyFill="1" applyAlignment="1">
      <alignment vertical="center"/>
    </xf>
    <xf numFmtId="0" fontId="70" fillId="57" borderId="0" xfId="0" applyFont="1" applyFill="1" applyBorder="1" applyAlignment="1">
      <alignment horizontal="right" wrapText="1"/>
    </xf>
    <xf numFmtId="0" fontId="0" fillId="57" borderId="0" xfId="0" applyFill="1" applyBorder="1" applyAlignment="1">
      <alignment horizontal="center"/>
    </xf>
    <xf numFmtId="174" fontId="69" fillId="57" borderId="0" xfId="0" applyNumberFormat="1" applyFont="1" applyFill="1" applyBorder="1" applyAlignment="1">
      <alignment horizontal="right" wrapText="1"/>
    </xf>
    <xf numFmtId="0" fontId="27" fillId="57" borderId="19" xfId="0" applyFont="1" applyFill="1" applyBorder="1" applyAlignment="1">
      <alignment horizontal="left"/>
    </xf>
    <xf numFmtId="0" fontId="27" fillId="57" borderId="21" xfId="0" applyFont="1" applyFill="1" applyBorder="1" applyAlignment="1">
      <alignment horizontal="left"/>
    </xf>
    <xf numFmtId="0" fontId="69" fillId="57" borderId="0" xfId="0" applyFont="1" applyFill="1" applyBorder="1" applyAlignment="1">
      <alignment horizontal="right" vertical="center" wrapText="1"/>
    </xf>
    <xf numFmtId="0" fontId="27" fillId="57" borderId="0" xfId="0" applyFont="1" applyFill="1" applyBorder="1" applyAlignment="1">
      <alignment horizontal="left"/>
    </xf>
    <xf numFmtId="0" fontId="71" fillId="57" borderId="0" xfId="0" applyFont="1" applyFill="1" applyAlignment="1">
      <alignment vertical="center"/>
    </xf>
    <xf numFmtId="2" fontId="20" fillId="57" borderId="0" xfId="0" applyNumberFormat="1" applyFont="1" applyFill="1" applyAlignment="1">
      <alignment horizontal="left" wrapText="1"/>
    </xf>
    <xf numFmtId="0" fontId="12" fillId="57" borderId="19" xfId="104" applyFill="1" applyBorder="1" applyAlignment="1" applyProtection="1">
      <alignment horizontal="right"/>
      <protection/>
    </xf>
    <xf numFmtId="0" fontId="25" fillId="57" borderId="22" xfId="0" applyFont="1" applyFill="1" applyBorder="1" applyAlignment="1">
      <alignment wrapText="1"/>
    </xf>
    <xf numFmtId="0" fontId="25" fillId="57" borderId="22" xfId="0" applyFont="1" applyFill="1" applyBorder="1" applyAlignment="1">
      <alignment/>
    </xf>
    <xf numFmtId="1" fontId="27" fillId="57" borderId="0" xfId="0" applyNumberFormat="1" applyFont="1" applyFill="1" applyAlignment="1">
      <alignment horizontal="left"/>
    </xf>
    <xf numFmtId="0" fontId="25" fillId="57" borderId="0" xfId="0" applyFont="1" applyFill="1" applyAlignment="1">
      <alignment/>
    </xf>
    <xf numFmtId="2" fontId="20" fillId="57" borderId="0" xfId="0" applyNumberFormat="1" applyFont="1" applyFill="1" applyAlignment="1">
      <alignment horizontal="left"/>
    </xf>
    <xf numFmtId="172" fontId="23" fillId="57" borderId="0" xfId="109" applyNumberFormat="1" applyFont="1" applyFill="1" applyAlignment="1">
      <alignment horizontal="right" wrapText="1"/>
      <protection/>
    </xf>
    <xf numFmtId="0" fontId="69" fillId="57" borderId="0" xfId="0" applyFont="1" applyFill="1" applyAlignment="1">
      <alignment horizontal="right" wrapText="1"/>
    </xf>
    <xf numFmtId="0" fontId="25" fillId="57" borderId="0" xfId="0" applyFont="1" applyFill="1" applyAlignment="1">
      <alignment horizontal="left"/>
    </xf>
    <xf numFmtId="2" fontId="20" fillId="57" borderId="21" xfId="0" applyNumberFormat="1" applyFont="1" applyFill="1" applyBorder="1" applyAlignment="1">
      <alignment horizontal="left" vertical="top" wrapText="1"/>
    </xf>
    <xf numFmtId="2" fontId="20" fillId="57" borderId="0" xfId="0" applyNumberFormat="1" applyFont="1" applyFill="1" applyAlignment="1">
      <alignment horizontal="left" vertical="top" wrapText="1"/>
    </xf>
    <xf numFmtId="0" fontId="0" fillId="57" borderId="20" xfId="113" applyFill="1" applyBorder="1" applyAlignment="1">
      <alignment/>
      <protection/>
    </xf>
    <xf numFmtId="0" fontId="2" fillId="57" borderId="0" xfId="113" applyFont="1" applyFill="1" applyBorder="1" applyAlignment="1">
      <alignment horizontal="right" wrapText="1"/>
      <protection/>
    </xf>
    <xf numFmtId="0" fontId="0" fillId="57" borderId="19" xfId="113" applyFill="1" applyBorder="1" applyAlignment="1">
      <alignment/>
      <protection/>
    </xf>
    <xf numFmtId="0" fontId="2" fillId="57" borderId="21" xfId="113" applyFont="1" applyFill="1" applyBorder="1" applyAlignment="1">
      <alignment/>
      <protection/>
    </xf>
    <xf numFmtId="0" fontId="0" fillId="57" borderId="21" xfId="113" applyFill="1" applyBorder="1" applyAlignment="1">
      <alignment/>
      <protection/>
    </xf>
    <xf numFmtId="0" fontId="22" fillId="57" borderId="22" xfId="113" applyFont="1" applyFill="1" applyBorder="1" applyAlignment="1">
      <alignment horizontal="right" vertical="center"/>
      <protection/>
    </xf>
    <xf numFmtId="0" fontId="22" fillId="57" borderId="22" xfId="113" applyFont="1" applyFill="1" applyBorder="1" applyAlignment="1">
      <alignment horizontal="left" vertical="center"/>
      <protection/>
    </xf>
    <xf numFmtId="0" fontId="2" fillId="57" borderId="0" xfId="113" applyFont="1" applyFill="1" applyBorder="1" applyAlignment="1">
      <alignment horizontal="right" vertical="center"/>
      <protection/>
    </xf>
    <xf numFmtId="0" fontId="27" fillId="57" borderId="0" xfId="113" applyFont="1" applyFill="1" applyAlignment="1">
      <alignment horizontal="left"/>
      <protection/>
    </xf>
    <xf numFmtId="0" fontId="69" fillId="57" borderId="0" xfId="113" applyFont="1" applyFill="1" applyBorder="1" applyAlignment="1">
      <alignment wrapText="1"/>
      <protection/>
    </xf>
    <xf numFmtId="3" fontId="2" fillId="57" borderId="0" xfId="113" applyNumberFormat="1" applyFont="1" applyFill="1" applyAlignment="1">
      <alignment horizontal="right"/>
      <protection/>
    </xf>
    <xf numFmtId="3" fontId="2" fillId="57" borderId="0" xfId="113" applyNumberFormat="1" applyFont="1" applyFill="1" applyBorder="1" applyAlignment="1">
      <alignment horizontal="right"/>
      <protection/>
    </xf>
    <xf numFmtId="3" fontId="2" fillId="57" borderId="0" xfId="113" applyNumberFormat="1" applyFont="1" applyFill="1" applyBorder="1" applyAlignment="1">
      <alignment horizontal="right" vertical="center" wrapText="1"/>
      <protection/>
    </xf>
    <xf numFmtId="0" fontId="25" fillId="57" borderId="0" xfId="113" applyFont="1" applyFill="1" applyAlignment="1">
      <alignment/>
      <protection/>
    </xf>
    <xf numFmtId="3" fontId="70" fillId="57" borderId="0" xfId="113" applyNumberFormat="1" applyFont="1" applyFill="1" applyAlignment="1">
      <alignment horizontal="right" wrapText="1"/>
      <protection/>
    </xf>
    <xf numFmtId="0" fontId="28" fillId="57" borderId="21" xfId="113" applyFont="1" applyFill="1" applyBorder="1" applyAlignment="1">
      <alignment horizontal="left"/>
      <protection/>
    </xf>
    <xf numFmtId="0" fontId="69" fillId="57" borderId="21" xfId="113" applyFont="1" applyFill="1" applyBorder="1" applyAlignment="1">
      <alignment horizontal="right" vertical="center" wrapText="1"/>
      <protection/>
    </xf>
    <xf numFmtId="172" fontId="69" fillId="57" borderId="21" xfId="113" applyNumberFormat="1" applyFont="1" applyFill="1" applyBorder="1" applyAlignment="1">
      <alignment horizontal="right" vertical="center" wrapText="1"/>
      <protection/>
    </xf>
    <xf numFmtId="0" fontId="27" fillId="57" borderId="0" xfId="113" applyFont="1" applyFill="1" applyBorder="1" applyAlignment="1">
      <alignment vertical="top" wrapText="1"/>
      <protection/>
    </xf>
    <xf numFmtId="0" fontId="2" fillId="57" borderId="0" xfId="113" applyFont="1" applyFill="1" applyBorder="1" applyAlignment="1">
      <alignment horizontal="right" vertical="top" wrapText="1"/>
      <protection/>
    </xf>
    <xf numFmtId="0" fontId="29" fillId="57" borderId="0" xfId="113" applyFont="1" applyFill="1" applyAlignment="1">
      <alignment vertical="top"/>
      <protection/>
    </xf>
    <xf numFmtId="0" fontId="70" fillId="57" borderId="22" xfId="0" applyFont="1" applyFill="1" applyBorder="1" applyAlignment="1">
      <alignment wrapText="1"/>
    </xf>
    <xf numFmtId="0" fontId="72" fillId="57" borderId="21" xfId="0" applyFont="1" applyFill="1" applyBorder="1" applyAlignment="1">
      <alignment horizontal="left" wrapText="1"/>
    </xf>
    <xf numFmtId="0" fontId="70" fillId="57" borderId="21" xfId="0" applyFont="1" applyFill="1" applyBorder="1" applyAlignment="1">
      <alignment wrapText="1"/>
    </xf>
    <xf numFmtId="0" fontId="22" fillId="57" borderId="0" xfId="0" applyFont="1" applyFill="1" applyBorder="1" applyAlignment="1">
      <alignment horizontal="right" wrapText="1"/>
    </xf>
    <xf numFmtId="0" fontId="72" fillId="57" borderId="0" xfId="0" applyFont="1" applyFill="1" applyBorder="1" applyAlignment="1">
      <alignment horizontal="left" wrapText="1"/>
    </xf>
    <xf numFmtId="0" fontId="69" fillId="57" borderId="0" xfId="0" applyFont="1" applyFill="1" applyBorder="1" applyAlignment="1">
      <alignment wrapText="1"/>
    </xf>
    <xf numFmtId="3" fontId="69" fillId="57" borderId="0" xfId="0" applyNumberFormat="1" applyFont="1" applyFill="1" applyBorder="1" applyAlignment="1">
      <alignment wrapText="1"/>
    </xf>
    <xf numFmtId="174" fontId="69" fillId="57" borderId="0" xfId="0" applyNumberFormat="1" applyFont="1" applyFill="1" applyBorder="1" applyAlignment="1">
      <alignment wrapText="1"/>
    </xf>
    <xf numFmtId="0" fontId="69" fillId="57" borderId="0" xfId="0" applyFont="1" applyFill="1" applyBorder="1" applyAlignment="1">
      <alignment horizontal="right" wrapText="1"/>
    </xf>
    <xf numFmtId="0" fontId="70" fillId="57" borderId="0" xfId="0" applyFont="1" applyFill="1" applyBorder="1" applyAlignment="1">
      <alignment wrapText="1"/>
    </xf>
    <xf numFmtId="184" fontId="70" fillId="57" borderId="0" xfId="81" applyNumberFormat="1" applyFont="1" applyFill="1" applyBorder="1" applyAlignment="1">
      <alignment wrapText="1"/>
    </xf>
    <xf numFmtId="3" fontId="70" fillId="57" borderId="0" xfId="0" applyNumberFormat="1" applyFont="1" applyFill="1" applyBorder="1" applyAlignment="1">
      <alignment wrapText="1"/>
    </xf>
    <xf numFmtId="0" fontId="22" fillId="57" borderId="0" xfId="0" applyFont="1" applyFill="1" applyAlignment="1">
      <alignment/>
    </xf>
    <xf numFmtId="172" fontId="69" fillId="57" borderId="0" xfId="0" applyNumberFormat="1" applyFont="1" applyFill="1" applyBorder="1" applyAlignment="1">
      <alignment wrapText="1"/>
    </xf>
    <xf numFmtId="0" fontId="72" fillId="57" borderId="19" xfId="0" applyFont="1" applyFill="1" applyBorder="1" applyAlignment="1">
      <alignment horizontal="left" wrapText="1"/>
    </xf>
    <xf numFmtId="0" fontId="70" fillId="57" borderId="19" xfId="0" applyFont="1" applyFill="1" applyBorder="1" applyAlignment="1">
      <alignment wrapText="1"/>
    </xf>
    <xf numFmtId="172" fontId="70" fillId="57" borderId="19" xfId="0" applyNumberFormat="1" applyFont="1" applyFill="1" applyBorder="1" applyAlignment="1">
      <alignment wrapText="1"/>
    </xf>
    <xf numFmtId="174" fontId="70" fillId="57" borderId="19" xfId="0" applyNumberFormat="1" applyFont="1" applyFill="1" applyBorder="1" applyAlignment="1">
      <alignment wrapText="1"/>
    </xf>
    <xf numFmtId="174" fontId="70" fillId="57" borderId="19" xfId="0" applyNumberFormat="1" applyFont="1" applyFill="1" applyBorder="1" applyAlignment="1">
      <alignment horizontal="right" wrapText="1"/>
    </xf>
    <xf numFmtId="0" fontId="70" fillId="57" borderId="21" xfId="0" applyFont="1" applyFill="1" applyBorder="1" applyAlignment="1">
      <alignment vertical="center" wrapText="1"/>
    </xf>
    <xf numFmtId="0" fontId="70" fillId="57" borderId="0" xfId="0" applyFont="1" applyFill="1" applyBorder="1" applyAlignment="1">
      <alignment vertical="center" wrapText="1"/>
    </xf>
    <xf numFmtId="3" fontId="69" fillId="57" borderId="0" xfId="0" applyNumberFormat="1" applyFont="1" applyFill="1" applyBorder="1" applyAlignment="1">
      <alignment vertical="center" wrapText="1"/>
    </xf>
    <xf numFmtId="0" fontId="70" fillId="57" borderId="0" xfId="0" applyFont="1" applyFill="1" applyBorder="1" applyAlignment="1">
      <alignment vertical="top" wrapText="1"/>
    </xf>
    <xf numFmtId="3" fontId="69" fillId="57" borderId="0" xfId="0" applyNumberFormat="1" applyFont="1" applyFill="1" applyBorder="1" applyAlignment="1">
      <alignment vertical="top" wrapText="1"/>
    </xf>
    <xf numFmtId="0" fontId="69" fillId="57" borderId="0" xfId="0" applyFont="1" applyFill="1" applyBorder="1" applyAlignment="1">
      <alignment horizontal="right" vertical="top" wrapText="1"/>
    </xf>
    <xf numFmtId="0" fontId="25" fillId="57" borderId="22" xfId="0" applyFont="1" applyFill="1" applyBorder="1" applyAlignment="1">
      <alignment vertical="center"/>
    </xf>
    <xf numFmtId="0" fontId="25" fillId="57" borderId="22" xfId="0" applyFont="1" applyFill="1" applyBorder="1" applyAlignment="1">
      <alignment horizontal="right" vertical="center"/>
    </xf>
    <xf numFmtId="0" fontId="25" fillId="57" borderId="0" xfId="0" applyFont="1" applyFill="1" applyBorder="1" applyAlignment="1">
      <alignment/>
    </xf>
    <xf numFmtId="0" fontId="25" fillId="57" borderId="21" xfId="0" applyFont="1" applyFill="1" applyBorder="1" applyAlignment="1">
      <alignment horizontal="right"/>
    </xf>
    <xf numFmtId="0" fontId="2" fillId="57" borderId="0" xfId="0" applyFont="1" applyFill="1" applyBorder="1" applyAlignment="1">
      <alignment horizontal="right"/>
    </xf>
    <xf numFmtId="0" fontId="27" fillId="57" borderId="0" xfId="0" applyFont="1" applyFill="1" applyAlignment="1">
      <alignment horizontal="left"/>
    </xf>
    <xf numFmtId="172" fontId="69" fillId="57" borderId="0" xfId="0" applyNumberFormat="1" applyFont="1" applyFill="1" applyBorder="1" applyAlignment="1">
      <alignment horizontal="right" wrapText="1"/>
    </xf>
    <xf numFmtId="172" fontId="70" fillId="57" borderId="19" xfId="0" applyNumberFormat="1" applyFont="1" applyFill="1" applyBorder="1" applyAlignment="1">
      <alignment horizontal="right" wrapText="1"/>
    </xf>
    <xf numFmtId="3" fontId="2" fillId="57" borderId="0" xfId="0" applyNumberFormat="1" applyFont="1" applyFill="1" applyAlignment="1">
      <alignment horizontal="right"/>
    </xf>
    <xf numFmtId="0" fontId="2" fillId="57" borderId="0" xfId="0" applyFont="1" applyFill="1" applyBorder="1" applyAlignment="1">
      <alignment horizontal="right" vertical="top"/>
    </xf>
    <xf numFmtId="0" fontId="30" fillId="57" borderId="0" xfId="0" applyFont="1" applyFill="1" applyAlignment="1">
      <alignment vertical="top"/>
    </xf>
    <xf numFmtId="0" fontId="29" fillId="57" borderId="0" xfId="0" applyFont="1" applyFill="1" applyAlignment="1">
      <alignment/>
    </xf>
    <xf numFmtId="3" fontId="25" fillId="57" borderId="0" xfId="0" applyNumberFormat="1" applyFont="1" applyFill="1" applyAlignment="1">
      <alignment/>
    </xf>
    <xf numFmtId="172" fontId="25" fillId="57" borderId="19" xfId="0" applyNumberFormat="1" applyFont="1" applyFill="1" applyBorder="1" applyAlignment="1">
      <alignment/>
    </xf>
    <xf numFmtId="0" fontId="0" fillId="57" borderId="23" xfId="0" applyFill="1" applyBorder="1" applyAlignment="1">
      <alignment/>
    </xf>
    <xf numFmtId="0" fontId="2" fillId="57" borderId="0" xfId="0" applyFont="1" applyFill="1" applyBorder="1" applyAlignment="1">
      <alignment horizontal="right"/>
    </xf>
    <xf numFmtId="0" fontId="26" fillId="57" borderId="21" xfId="0" applyFont="1" applyFill="1" applyBorder="1" applyAlignment="1">
      <alignment horizontal="left" wrapText="1"/>
    </xf>
    <xf numFmtId="0" fontId="22" fillId="57" borderId="0" xfId="0" applyFont="1" applyFill="1" applyBorder="1" applyAlignment="1">
      <alignment horizontal="left"/>
    </xf>
    <xf numFmtId="0" fontId="22" fillId="57" borderId="0" xfId="0" applyFont="1" applyFill="1" applyBorder="1" applyAlignment="1">
      <alignment horizontal="center" vertical="center" wrapText="1"/>
    </xf>
    <xf numFmtId="0" fontId="2" fillId="57" borderId="19" xfId="0" applyFont="1" applyFill="1" applyBorder="1" applyAlignment="1">
      <alignment horizontal="right"/>
    </xf>
    <xf numFmtId="0" fontId="22" fillId="57" borderId="19" xfId="0" applyFont="1" applyFill="1" applyBorder="1" applyAlignment="1">
      <alignment horizontal="left"/>
    </xf>
    <xf numFmtId="0" fontId="22" fillId="57" borderId="19" xfId="0" applyFont="1" applyFill="1" applyBorder="1" applyAlignment="1">
      <alignment horizontal="right" vertical="center" wrapText="1"/>
    </xf>
    <xf numFmtId="0" fontId="22" fillId="57" borderId="22" xfId="0" applyFont="1" applyFill="1" applyBorder="1" applyAlignment="1">
      <alignment horizontal="right" vertical="center" wrapText="1"/>
    </xf>
    <xf numFmtId="0" fontId="22" fillId="57" borderId="0" xfId="0" applyFont="1" applyFill="1" applyBorder="1" applyAlignment="1">
      <alignment horizontal="right" vertical="center" wrapText="1"/>
    </xf>
    <xf numFmtId="0" fontId="23" fillId="57" borderId="0" xfId="0" applyFont="1" applyFill="1" applyBorder="1" applyAlignment="1">
      <alignment horizontal="left" wrapText="1"/>
    </xf>
    <xf numFmtId="3" fontId="23" fillId="57" borderId="0" xfId="84" applyNumberFormat="1" applyFont="1" applyFill="1" applyBorder="1" applyAlignment="1">
      <alignment horizontal="right"/>
    </xf>
    <xf numFmtId="174" fontId="23" fillId="57" borderId="0" xfId="84" applyNumberFormat="1" applyFont="1" applyFill="1" applyBorder="1" applyAlignment="1">
      <alignment horizontal="right"/>
    </xf>
    <xf numFmtId="3" fontId="23" fillId="57" borderId="0" xfId="0" applyNumberFormat="1" applyFont="1" applyFill="1" applyBorder="1" applyAlignment="1">
      <alignment horizontal="right"/>
    </xf>
    <xf numFmtId="3" fontId="22" fillId="57" borderId="0" xfId="0" applyNumberFormat="1" applyFont="1" applyFill="1" applyBorder="1" applyAlignment="1">
      <alignment horizontal="right"/>
    </xf>
    <xf numFmtId="3" fontId="22" fillId="57" borderId="19" xfId="84" applyNumberFormat="1" applyFont="1" applyFill="1" applyBorder="1" applyAlignment="1">
      <alignment horizontal="right"/>
    </xf>
    <xf numFmtId="174" fontId="22" fillId="57" borderId="19" xfId="84" applyNumberFormat="1" applyFont="1" applyFill="1" applyBorder="1" applyAlignment="1">
      <alignment horizontal="right"/>
    </xf>
    <xf numFmtId="0" fontId="27" fillId="57" borderId="0" xfId="0" applyFont="1" applyFill="1" applyBorder="1" applyAlignment="1">
      <alignment horizontal="left" vertical="top"/>
    </xf>
    <xf numFmtId="0" fontId="22" fillId="57" borderId="0" xfId="0" applyFont="1" applyFill="1" applyBorder="1" applyAlignment="1">
      <alignment horizontal="left" vertical="top" wrapText="1"/>
    </xf>
    <xf numFmtId="3" fontId="22" fillId="57" borderId="0" xfId="84" applyNumberFormat="1" applyFont="1" applyFill="1" applyBorder="1" applyAlignment="1">
      <alignment horizontal="right" vertical="top"/>
    </xf>
    <xf numFmtId="174" fontId="22" fillId="57" borderId="0" xfId="84" applyNumberFormat="1" applyFont="1" applyFill="1" applyBorder="1" applyAlignment="1">
      <alignment horizontal="right" vertical="top"/>
    </xf>
    <xf numFmtId="0" fontId="2" fillId="57" borderId="0" xfId="0" applyFont="1" applyFill="1" applyAlignment="1">
      <alignment vertical="top"/>
    </xf>
    <xf numFmtId="0" fontId="0" fillId="57" borderId="0" xfId="0" applyFill="1" applyAlignment="1">
      <alignment horizontal="right"/>
    </xf>
    <xf numFmtId="0" fontId="25" fillId="57" borderId="22" xfId="121" applyFont="1" applyFill="1" applyBorder="1" applyAlignment="1">
      <alignment vertical="center"/>
      <protection/>
    </xf>
    <xf numFmtId="0" fontId="25" fillId="57" borderId="22" xfId="121" applyFont="1" applyFill="1" applyBorder="1" applyAlignment="1">
      <alignment horizontal="right" vertical="center"/>
      <protection/>
    </xf>
    <xf numFmtId="2" fontId="20" fillId="57" borderId="0" xfId="0" applyNumberFormat="1" applyFont="1" applyFill="1" applyAlignment="1">
      <alignment horizontal="left" vertical="center" wrapText="1"/>
    </xf>
    <xf numFmtId="0" fontId="2" fillId="57" borderId="0" xfId="121" applyFill="1" applyAlignment="1">
      <alignment/>
      <protection/>
    </xf>
    <xf numFmtId="0" fontId="2" fillId="57" borderId="0" xfId="0" applyFont="1" applyFill="1" applyAlignment="1">
      <alignment horizontal="right"/>
    </xf>
    <xf numFmtId="0" fontId="24" fillId="57" borderId="0" xfId="0" applyFont="1" applyFill="1" applyAlignment="1">
      <alignment/>
    </xf>
    <xf numFmtId="3" fontId="24" fillId="57" borderId="0" xfId="0" applyNumberFormat="1" applyFont="1" applyFill="1" applyAlignment="1">
      <alignment horizontal="right"/>
    </xf>
    <xf numFmtId="3" fontId="24" fillId="57" borderId="0" xfId="113" applyNumberFormat="1" applyFont="1" applyFill="1" applyAlignment="1">
      <alignment horizontal="right"/>
      <protection/>
    </xf>
    <xf numFmtId="2" fontId="20" fillId="57" borderId="0" xfId="0" applyNumberFormat="1" applyFont="1" applyFill="1" applyAlignment="1">
      <alignment horizontal="right"/>
    </xf>
    <xf numFmtId="3" fontId="2" fillId="57" borderId="0" xfId="0" applyNumberFormat="1" applyFont="1" applyFill="1" applyBorder="1" applyAlignment="1">
      <alignment horizontal="right"/>
    </xf>
    <xf numFmtId="2" fontId="20" fillId="57" borderId="0" xfId="0" applyNumberFormat="1" applyFont="1" applyFill="1" applyAlignment="1">
      <alignment horizontal="right" wrapText="1"/>
    </xf>
    <xf numFmtId="3" fontId="25" fillId="57" borderId="0" xfId="0" applyNumberFormat="1" applyFont="1" applyFill="1" applyAlignment="1">
      <alignment horizontal="right"/>
    </xf>
    <xf numFmtId="174" fontId="24" fillId="57" borderId="0" xfId="0" applyNumberFormat="1" applyFont="1" applyFill="1" applyAlignment="1">
      <alignment horizontal="right"/>
    </xf>
    <xf numFmtId="174" fontId="2" fillId="57" borderId="0" xfId="113" applyNumberFormat="1" applyFont="1" applyFill="1" applyBorder="1" applyAlignment="1">
      <alignment horizontal="right" vertical="center" wrapText="1"/>
      <protection/>
    </xf>
    <xf numFmtId="174" fontId="25" fillId="57" borderId="19" xfId="0" applyNumberFormat="1" applyFont="1" applyFill="1" applyBorder="1" applyAlignment="1">
      <alignment horizontal="right"/>
    </xf>
    <xf numFmtId="2" fontId="27" fillId="57" borderId="0" xfId="0" applyNumberFormat="1" applyFont="1" applyFill="1" applyAlignment="1">
      <alignment horizontal="left" vertical="top" wrapText="1"/>
    </xf>
    <xf numFmtId="0" fontId="0" fillId="57" borderId="21" xfId="0" applyFill="1" applyBorder="1" applyAlignment="1">
      <alignment horizontal="right"/>
    </xf>
    <xf numFmtId="3" fontId="2" fillId="57" borderId="0" xfId="0" applyNumberFormat="1" applyFont="1" applyFill="1" applyAlignment="1">
      <alignment horizontal="right" wrapText="1"/>
    </xf>
    <xf numFmtId="3" fontId="70" fillId="57" borderId="0" xfId="0" applyNumberFormat="1" applyFont="1" applyFill="1" applyAlignment="1">
      <alignment horizontal="right" wrapText="1"/>
    </xf>
    <xf numFmtId="0" fontId="28" fillId="57" borderId="21" xfId="0" applyFont="1" applyFill="1" applyBorder="1" applyAlignment="1">
      <alignment horizontal="left"/>
    </xf>
    <xf numFmtId="0" fontId="69" fillId="57" borderId="21" xfId="0" applyFont="1" applyFill="1" applyBorder="1" applyAlignment="1">
      <alignment horizontal="right" vertical="center" wrapText="1"/>
    </xf>
    <xf numFmtId="172" fontId="69" fillId="57" borderId="21" xfId="0" applyNumberFormat="1" applyFont="1" applyFill="1" applyBorder="1" applyAlignment="1">
      <alignment horizontal="right" vertical="center" wrapText="1"/>
    </xf>
    <xf numFmtId="0" fontId="2" fillId="57" borderId="0" xfId="0" applyFont="1" applyFill="1" applyBorder="1" applyAlignment="1">
      <alignment horizontal="right" vertical="top" wrapText="1"/>
    </xf>
    <xf numFmtId="0" fontId="22" fillId="57" borderId="22" xfId="0" applyFont="1" applyFill="1" applyBorder="1" applyAlignment="1">
      <alignment vertical="center" wrapText="1"/>
    </xf>
    <xf numFmtId="0" fontId="22" fillId="57" borderId="22" xfId="0" applyFont="1" applyFill="1" applyBorder="1" applyAlignment="1">
      <alignment vertical="center"/>
    </xf>
    <xf numFmtId="0" fontId="27" fillId="57" borderId="0" xfId="0" applyNumberFormat="1" applyFont="1" applyFill="1" applyAlignment="1">
      <alignment horizontal="left"/>
    </xf>
    <xf numFmtId="0" fontId="2" fillId="57" borderId="0" xfId="0" applyFont="1" applyFill="1" applyBorder="1" applyAlignment="1">
      <alignment/>
    </xf>
    <xf numFmtId="3" fontId="23" fillId="57" borderId="0" xfId="0" applyNumberFormat="1" applyFont="1" applyFill="1" applyAlignment="1">
      <alignment horizontal="right"/>
    </xf>
    <xf numFmtId="0" fontId="24" fillId="57" borderId="0" xfId="0" applyFont="1" applyFill="1" applyBorder="1" applyAlignment="1">
      <alignment horizontal="left" vertical="top" wrapText="1"/>
    </xf>
    <xf numFmtId="0" fontId="2" fillId="57" borderId="0" xfId="0" applyFont="1" applyFill="1" applyBorder="1" applyAlignment="1">
      <alignment vertical="top" wrapText="1"/>
    </xf>
    <xf numFmtId="3" fontId="24" fillId="57" borderId="0" xfId="0" applyNumberFormat="1" applyFont="1" applyFill="1" applyBorder="1" applyAlignment="1">
      <alignment horizontal="right" wrapText="1"/>
    </xf>
    <xf numFmtId="3" fontId="34" fillId="57" borderId="0" xfId="0" applyNumberFormat="1" applyFont="1" applyFill="1" applyAlignment="1">
      <alignment horizontal="right"/>
    </xf>
    <xf numFmtId="3" fontId="34" fillId="57" borderId="0" xfId="0" applyNumberFormat="1" applyFont="1" applyFill="1" applyAlignment="1">
      <alignment horizontal="right" wrapText="1"/>
    </xf>
    <xf numFmtId="3" fontId="2" fillId="57" borderId="0" xfId="122" applyNumberFormat="1" applyFont="1" applyFill="1" applyAlignment="1">
      <alignment horizontal="right"/>
      <protection/>
    </xf>
    <xf numFmtId="3" fontId="24" fillId="57" borderId="0" xfId="0" applyNumberFormat="1" applyFont="1" applyFill="1" applyBorder="1" applyAlignment="1">
      <alignment horizontal="right"/>
    </xf>
    <xf numFmtId="3" fontId="24" fillId="57" borderId="0" xfId="122" applyNumberFormat="1" applyFont="1" applyFill="1" applyAlignment="1">
      <alignment horizontal="right"/>
      <protection/>
    </xf>
    <xf numFmtId="0" fontId="25" fillId="57" borderId="19" xfId="0" applyFont="1" applyFill="1" applyBorder="1" applyAlignment="1">
      <alignment vertical="top" wrapText="1"/>
    </xf>
    <xf numFmtId="3" fontId="25" fillId="57" borderId="19" xfId="0" applyNumberFormat="1" applyFont="1" applyFill="1" applyBorder="1" applyAlignment="1">
      <alignment horizontal="right"/>
    </xf>
    <xf numFmtId="3" fontId="25" fillId="57" borderId="19" xfId="122" applyNumberFormat="1" applyFont="1" applyFill="1" applyBorder="1" applyAlignment="1">
      <alignment horizontal="right"/>
      <protection/>
    </xf>
    <xf numFmtId="0" fontId="27" fillId="57" borderId="0" xfId="0" applyNumberFormat="1" applyFont="1" applyFill="1" applyBorder="1" applyAlignment="1">
      <alignment horizontal="left" vertical="top"/>
    </xf>
    <xf numFmtId="0" fontId="25" fillId="57" borderId="0" xfId="0" applyFont="1" applyFill="1" applyBorder="1" applyAlignment="1">
      <alignment vertical="top" wrapText="1"/>
    </xf>
    <xf numFmtId="3" fontId="25" fillId="57" borderId="0" xfId="0" applyNumberFormat="1" applyFont="1" applyFill="1" applyBorder="1" applyAlignment="1">
      <alignment horizontal="right" vertical="top"/>
    </xf>
    <xf numFmtId="3" fontId="25" fillId="57" borderId="0" xfId="122" applyNumberFormat="1" applyFont="1" applyFill="1" applyBorder="1" applyAlignment="1">
      <alignment horizontal="right" vertical="top"/>
      <protection/>
    </xf>
    <xf numFmtId="0" fontId="0" fillId="57" borderId="0" xfId="117" applyFill="1" applyAlignment="1">
      <alignment/>
      <protection/>
    </xf>
    <xf numFmtId="0" fontId="22" fillId="57" borderId="22" xfId="117" applyFont="1" applyFill="1" applyBorder="1" applyAlignment="1">
      <alignment/>
      <protection/>
    </xf>
    <xf numFmtId="0" fontId="70" fillId="57" borderId="22" xfId="113" applyFont="1" applyFill="1" applyBorder="1" applyAlignment="1">
      <alignment horizontal="right" wrapText="1"/>
      <protection/>
    </xf>
    <xf numFmtId="0" fontId="27" fillId="57" borderId="0" xfId="117" applyFont="1" applyFill="1" applyAlignment="1">
      <alignment horizontal="left"/>
      <protection/>
    </xf>
    <xf numFmtId="3" fontId="23" fillId="57" borderId="0" xfId="0" applyNumberFormat="1" applyFont="1" applyFill="1" applyAlignment="1">
      <alignment wrapText="1"/>
    </xf>
    <xf numFmtId="0" fontId="23" fillId="57" borderId="0" xfId="0" applyFont="1" applyFill="1" applyAlignment="1">
      <alignment/>
    </xf>
    <xf numFmtId="0" fontId="0" fillId="57" borderId="21" xfId="117" applyFill="1" applyBorder="1" applyAlignment="1">
      <alignment/>
      <protection/>
    </xf>
    <xf numFmtId="0" fontId="28" fillId="57" borderId="0" xfId="117" applyFont="1" applyFill="1" applyAlignment="1">
      <alignment horizontal="left" vertical="top"/>
      <protection/>
    </xf>
    <xf numFmtId="1" fontId="27" fillId="57" borderId="0" xfId="0" applyNumberFormat="1" applyFont="1" applyFill="1" applyAlignment="1">
      <alignment horizontal="left" vertical="top" wrapText="1"/>
    </xf>
    <xf numFmtId="0" fontId="71" fillId="57" borderId="0" xfId="0" applyFont="1" applyFill="1" applyAlignment="1">
      <alignment vertical="top"/>
    </xf>
    <xf numFmtId="0" fontId="27" fillId="57" borderId="0" xfId="0" applyFont="1" applyFill="1" applyBorder="1" applyAlignment="1">
      <alignment horizontal="left"/>
    </xf>
    <xf numFmtId="3" fontId="2" fillId="57" borderId="0" xfId="0" applyNumberFormat="1" applyFont="1" applyFill="1" applyAlignment="1">
      <alignment/>
    </xf>
    <xf numFmtId="0" fontId="30" fillId="57" borderId="0" xfId="123" applyFont="1" applyFill="1" applyAlignment="1">
      <alignment/>
      <protection/>
    </xf>
    <xf numFmtId="0" fontId="2" fillId="57" borderId="0" xfId="0" applyFont="1" applyFill="1" applyBorder="1" applyAlignment="1">
      <alignment/>
    </xf>
    <xf numFmtId="0" fontId="27" fillId="57" borderId="19" xfId="0" applyFont="1" applyFill="1" applyBorder="1" applyAlignment="1">
      <alignment horizontal="left"/>
    </xf>
    <xf numFmtId="0" fontId="12" fillId="57" borderId="23" xfId="104" applyFill="1" applyBorder="1" applyAlignment="1" applyProtection="1">
      <alignment horizontal="right"/>
      <protection/>
    </xf>
    <xf numFmtId="0" fontId="0" fillId="57" borderId="0" xfId="0" applyFill="1" applyAlignment="1">
      <alignment/>
    </xf>
    <xf numFmtId="0" fontId="71" fillId="57" borderId="0" xfId="0" applyFont="1" applyFill="1" applyAlignment="1">
      <alignment vertical="center"/>
    </xf>
    <xf numFmtId="0" fontId="0" fillId="57" borderId="0" xfId="0" applyFill="1" applyAlignment="1">
      <alignment vertical="top"/>
    </xf>
    <xf numFmtId="0" fontId="27" fillId="57" borderId="0" xfId="0" applyFont="1" applyFill="1" applyBorder="1" applyAlignment="1">
      <alignment horizontal="left" vertical="top"/>
    </xf>
    <xf numFmtId="0" fontId="27" fillId="57" borderId="0" xfId="0" applyFont="1" applyFill="1" applyAlignment="1">
      <alignment vertical="top"/>
    </xf>
    <xf numFmtId="0" fontId="27" fillId="57" borderId="0" xfId="0" applyFont="1" applyFill="1" applyAlignment="1">
      <alignment vertical="top"/>
    </xf>
    <xf numFmtId="0" fontId="29" fillId="57" borderId="0" xfId="0" applyFont="1" applyFill="1" applyAlignment="1">
      <alignment vertical="top"/>
    </xf>
    <xf numFmtId="0" fontId="27" fillId="57" borderId="0" xfId="0" applyFont="1" applyFill="1" applyBorder="1" applyAlignment="1">
      <alignment vertical="top" wrapText="1"/>
    </xf>
    <xf numFmtId="0" fontId="22" fillId="57" borderId="19" xfId="0" applyFont="1" applyFill="1" applyBorder="1" applyAlignment="1">
      <alignment horizontal="left" wrapText="1"/>
    </xf>
    <xf numFmtId="0" fontId="27" fillId="57" borderId="0" xfId="0" applyFont="1" applyFill="1" applyAlignment="1">
      <alignment vertical="top"/>
    </xf>
    <xf numFmtId="0" fontId="29" fillId="57" borderId="0" xfId="0" applyFont="1" applyFill="1" applyAlignment="1">
      <alignment vertical="top"/>
    </xf>
    <xf numFmtId="0" fontId="22" fillId="57" borderId="0" xfId="0" applyFont="1" applyFill="1" applyAlignment="1">
      <alignment horizontal="center"/>
    </xf>
    <xf numFmtId="0" fontId="0" fillId="57" borderId="0" xfId="0" applyFill="1" applyAlignment="1">
      <alignment/>
    </xf>
    <xf numFmtId="0" fontId="0" fillId="57" borderId="0" xfId="0" applyFill="1" applyAlignment="1">
      <alignment vertical="top"/>
    </xf>
    <xf numFmtId="0" fontId="27" fillId="57" borderId="19" xfId="0" applyNumberFormat="1" applyFont="1" applyFill="1" applyBorder="1" applyAlignment="1">
      <alignment horizontal="left"/>
    </xf>
    <xf numFmtId="0" fontId="27" fillId="57" borderId="0" xfId="0" applyFont="1" applyFill="1" applyAlignment="1">
      <alignment vertical="top"/>
    </xf>
    <xf numFmtId="0" fontId="27" fillId="57" borderId="0" xfId="0" applyFont="1" applyFill="1" applyAlignment="1">
      <alignment vertical="top"/>
    </xf>
    <xf numFmtId="0" fontId="0" fillId="57" borderId="0" xfId="0" applyFill="1" applyAlignment="1">
      <alignment vertical="top" wrapText="1"/>
    </xf>
    <xf numFmtId="0" fontId="0" fillId="57" borderId="0" xfId="0" applyFill="1" applyAlignment="1">
      <alignment/>
    </xf>
    <xf numFmtId="0" fontId="71" fillId="57" borderId="0" xfId="0" applyFont="1" applyFill="1" applyAlignment="1">
      <alignment vertical="center"/>
    </xf>
    <xf numFmtId="0" fontId="21" fillId="57" borderId="0" xfId="0" applyFont="1" applyFill="1" applyAlignment="1">
      <alignment/>
    </xf>
    <xf numFmtId="0" fontId="12" fillId="57" borderId="0" xfId="104" applyFill="1" applyAlignment="1" applyProtection="1">
      <alignment/>
      <protection/>
    </xf>
    <xf numFmtId="0" fontId="21" fillId="57" borderId="0" xfId="0" applyFont="1" applyFill="1" applyAlignment="1">
      <alignment horizontal="left" wrapText="1"/>
    </xf>
    <xf numFmtId="0" fontId="2" fillId="45" borderId="0" xfId="0" applyFont="1" applyFill="1" applyAlignment="1">
      <alignment/>
    </xf>
    <xf numFmtId="0" fontId="2" fillId="45" borderId="0" xfId="0" applyFont="1" applyFill="1" applyBorder="1" applyAlignment="1">
      <alignment/>
    </xf>
    <xf numFmtId="172" fontId="2" fillId="57" borderId="0" xfId="0" applyNumberFormat="1" applyFont="1" applyFill="1" applyBorder="1" applyAlignment="1">
      <alignment/>
    </xf>
    <xf numFmtId="0" fontId="0" fillId="57" borderId="0" xfId="0" applyFill="1" applyAlignment="1">
      <alignment/>
    </xf>
    <xf numFmtId="0" fontId="0" fillId="57" borderId="0" xfId="0" applyFill="1" applyAlignment="1">
      <alignment/>
    </xf>
    <xf numFmtId="3" fontId="39" fillId="57" borderId="0" xfId="113" applyNumberFormat="1" applyFont="1" applyFill="1" applyAlignment="1">
      <alignment horizontal="right"/>
      <protection/>
    </xf>
    <xf numFmtId="0" fontId="2" fillId="57" borderId="0" xfId="113" applyNumberFormat="1" applyFont="1" applyFill="1" applyBorder="1" applyAlignment="1">
      <alignment horizontal="right" wrapText="1"/>
      <protection/>
    </xf>
    <xf numFmtId="2" fontId="20" fillId="57" borderId="19" xfId="0" applyNumberFormat="1" applyFont="1" applyFill="1" applyBorder="1" applyAlignment="1">
      <alignment horizontal="left" wrapText="1"/>
    </xf>
    <xf numFmtId="0" fontId="0" fillId="57" borderId="0" xfId="0" applyFill="1" applyAlignment="1">
      <alignment horizontal="center"/>
    </xf>
    <xf numFmtId="0" fontId="0" fillId="57" borderId="0" xfId="0" applyFill="1" applyAlignment="1">
      <alignment/>
    </xf>
    <xf numFmtId="0" fontId="22" fillId="55" borderId="22" xfId="115" applyFont="1" applyFill="1" applyBorder="1" applyAlignment="1">
      <alignment/>
      <protection/>
    </xf>
    <xf numFmtId="0" fontId="22" fillId="55" borderId="22" xfId="114" applyFont="1" applyFill="1" applyBorder="1" applyAlignment="1">
      <alignment/>
      <protection/>
    </xf>
    <xf numFmtId="0" fontId="22" fillId="55" borderId="22" xfId="114" applyFont="1" applyFill="1" applyBorder="1" applyAlignment="1" quotePrefix="1">
      <alignment horizontal="right"/>
      <protection/>
    </xf>
    <xf numFmtId="0" fontId="28" fillId="55" borderId="0" xfId="115" applyFont="1" applyFill="1" applyBorder="1" applyAlignment="1">
      <alignment horizontal="left"/>
      <protection/>
    </xf>
    <xf numFmtId="0" fontId="23" fillId="55" borderId="0" xfId="109" applyFont="1" applyFill="1" applyBorder="1" applyAlignment="1">
      <alignment/>
      <protection/>
    </xf>
    <xf numFmtId="0" fontId="23" fillId="55" borderId="0" xfId="115" applyFont="1" applyFill="1" applyBorder="1" applyAlignment="1">
      <alignment/>
      <protection/>
    </xf>
    <xf numFmtId="0" fontId="22" fillId="55" borderId="0" xfId="115" applyFont="1" applyFill="1" applyBorder="1" applyAlignment="1">
      <alignment/>
      <protection/>
    </xf>
    <xf numFmtId="0" fontId="27" fillId="55" borderId="0" xfId="115" applyFont="1" applyFill="1" applyAlignment="1">
      <alignment horizontal="left"/>
      <protection/>
    </xf>
    <xf numFmtId="3" fontId="2" fillId="55" borderId="0" xfId="84" applyNumberFormat="1" applyFont="1" applyFill="1" applyBorder="1" applyAlignment="1">
      <alignment/>
    </xf>
    <xf numFmtId="172" fontId="2" fillId="55" borderId="0" xfId="109" applyNumberFormat="1" applyFont="1" applyFill="1" applyBorder="1" applyAlignment="1">
      <alignment horizontal="right"/>
      <protection/>
    </xf>
    <xf numFmtId="0" fontId="22" fillId="57" borderId="0" xfId="0" applyFont="1" applyFill="1" applyBorder="1" applyAlignment="1">
      <alignment/>
    </xf>
    <xf numFmtId="3" fontId="25" fillId="55" borderId="0" xfId="84" applyNumberFormat="1" applyFont="1" applyFill="1" applyBorder="1" applyAlignment="1">
      <alignment/>
    </xf>
    <xf numFmtId="0" fontId="23" fillId="55" borderId="0" xfId="109" applyFont="1" applyFill="1" applyBorder="1" applyAlignment="1">
      <alignment horizontal="left"/>
      <protection/>
    </xf>
    <xf numFmtId="0" fontId="23" fillId="55" borderId="0" xfId="115" applyFont="1" applyFill="1" applyAlignment="1">
      <alignment/>
      <protection/>
    </xf>
    <xf numFmtId="0" fontId="22" fillId="55" borderId="0" xfId="109" applyFont="1" applyFill="1" applyBorder="1" applyAlignment="1">
      <alignment/>
      <protection/>
    </xf>
    <xf numFmtId="0" fontId="37" fillId="55" borderId="0" xfId="115" applyFont="1" applyFill="1" applyAlignment="1">
      <alignment/>
      <protection/>
    </xf>
    <xf numFmtId="0" fontId="37" fillId="55" borderId="0" xfId="115" applyFont="1" applyFill="1" applyBorder="1" applyAlignment="1">
      <alignment/>
      <protection/>
    </xf>
    <xf numFmtId="3" fontId="22" fillId="57" borderId="0" xfId="84" applyNumberFormat="1" applyFont="1" applyFill="1" applyBorder="1" applyAlignment="1">
      <alignment horizontal="right"/>
    </xf>
    <xf numFmtId="174" fontId="22" fillId="57" borderId="0" xfId="84" applyNumberFormat="1" applyFont="1" applyFill="1" applyBorder="1" applyAlignment="1">
      <alignment horizontal="right"/>
    </xf>
    <xf numFmtId="0" fontId="69" fillId="57" borderId="0" xfId="0" applyFont="1" applyFill="1" applyBorder="1" applyAlignment="1">
      <alignment/>
    </xf>
    <xf numFmtId="0" fontId="0" fillId="57" borderId="0" xfId="0" applyFill="1" applyAlignment="1">
      <alignment horizontal="center"/>
    </xf>
    <xf numFmtId="0" fontId="0" fillId="57" borderId="0" xfId="0" applyFill="1" applyAlignment="1">
      <alignment/>
    </xf>
    <xf numFmtId="0" fontId="22" fillId="55" borderId="22" xfId="115" applyFont="1" applyFill="1" applyBorder="1" applyAlignment="1">
      <alignment wrapText="1"/>
      <protection/>
    </xf>
    <xf numFmtId="0" fontId="0" fillId="58" borderId="0" xfId="0" applyFill="1" applyAlignment="1">
      <alignment/>
    </xf>
    <xf numFmtId="0" fontId="0" fillId="58" borderId="0" xfId="120" applyFont="1" applyFill="1" applyBorder="1" applyAlignment="1">
      <alignment vertical="top"/>
      <protection/>
    </xf>
    <xf numFmtId="0" fontId="0" fillId="58" borderId="0" xfId="0" applyFill="1" applyAlignment="1">
      <alignment horizontal="center"/>
    </xf>
    <xf numFmtId="0" fontId="25" fillId="57" borderId="22" xfId="121" applyFont="1" applyFill="1" applyBorder="1" applyAlignment="1">
      <alignment/>
      <protection/>
    </xf>
    <xf numFmtId="0" fontId="69" fillId="59" borderId="0" xfId="0" applyFont="1" applyFill="1" applyAlignment="1">
      <alignment horizontal="right" vertical="center" wrapText="1"/>
    </xf>
    <xf numFmtId="0" fontId="0" fillId="57" borderId="0" xfId="0" applyFill="1" applyAlignment="1">
      <alignment/>
    </xf>
    <xf numFmtId="3" fontId="69" fillId="59" borderId="0" xfId="0" applyNumberFormat="1" applyFont="1" applyFill="1" applyAlignment="1">
      <alignment horizontal="right" vertical="center" wrapText="1"/>
    </xf>
    <xf numFmtId="0" fontId="2" fillId="59" borderId="0" xfId="0" applyFont="1" applyFill="1" applyAlignment="1">
      <alignment horizontal="right" vertical="center" wrapText="1"/>
    </xf>
    <xf numFmtId="0" fontId="0" fillId="57" borderId="0" xfId="0" applyFill="1" applyAlignment="1">
      <alignment/>
    </xf>
    <xf numFmtId="0" fontId="27" fillId="57" borderId="0" xfId="0" applyFont="1" applyFill="1" applyAlignment="1">
      <alignment/>
    </xf>
    <xf numFmtId="0" fontId="27" fillId="57" borderId="0" xfId="0" applyFont="1" applyFill="1" applyBorder="1" applyAlignment="1">
      <alignment horizontal="left" vertical="top"/>
    </xf>
    <xf numFmtId="0" fontId="0" fillId="57" borderId="21" xfId="0" applyFill="1" applyBorder="1" applyAlignment="1">
      <alignment/>
    </xf>
    <xf numFmtId="0" fontId="0" fillId="57" borderId="21" xfId="0" applyFill="1" applyBorder="1" applyAlignment="1">
      <alignment/>
    </xf>
    <xf numFmtId="0" fontId="28" fillId="57" borderId="0" xfId="0" applyFont="1" applyFill="1" applyBorder="1" applyAlignment="1">
      <alignment vertical="top" wrapText="1"/>
    </xf>
    <xf numFmtId="0" fontId="2" fillId="57" borderId="21" xfId="0" applyFont="1" applyFill="1" applyBorder="1" applyAlignment="1">
      <alignment/>
    </xf>
    <xf numFmtId="174" fontId="2" fillId="57" borderId="0" xfId="113" applyNumberFormat="1" applyFont="1" applyFill="1" applyAlignment="1">
      <alignment horizontal="right"/>
      <protection/>
    </xf>
    <xf numFmtId="174" fontId="25" fillId="57" borderId="0" xfId="0" applyNumberFormat="1" applyFont="1" applyFill="1" applyAlignment="1">
      <alignment horizontal="right"/>
    </xf>
    <xf numFmtId="174" fontId="24" fillId="57" borderId="0" xfId="113" applyNumberFormat="1" applyFont="1" applyFill="1" applyAlignment="1">
      <alignment horizontal="right"/>
      <protection/>
    </xf>
    <xf numFmtId="0" fontId="12" fillId="57" borderId="23" xfId="104" applyFill="1" applyBorder="1" applyAlignment="1" applyProtection="1">
      <alignment horizontal="right"/>
      <protection/>
    </xf>
    <xf numFmtId="0" fontId="0" fillId="57" borderId="0" xfId="0" applyFill="1" applyAlignment="1">
      <alignment/>
    </xf>
    <xf numFmtId="0" fontId="71" fillId="57" borderId="0" xfId="0" applyFont="1" applyFill="1" applyAlignment="1">
      <alignment vertical="center"/>
    </xf>
    <xf numFmtId="0" fontId="0" fillId="57" borderId="0" xfId="0" applyFill="1" applyAlignment="1">
      <alignment vertical="top"/>
    </xf>
    <xf numFmtId="0" fontId="27" fillId="57" borderId="0" xfId="0" applyFont="1" applyFill="1" applyBorder="1" applyAlignment="1">
      <alignment horizontal="left" vertical="top"/>
    </xf>
    <xf numFmtId="0" fontId="0" fillId="56" borderId="0" xfId="0" applyFont="1" applyFill="1" applyAlignment="1">
      <alignment/>
    </xf>
    <xf numFmtId="0" fontId="0" fillId="57" borderId="0" xfId="0" applyFont="1" applyFill="1" applyAlignment="1">
      <alignment/>
    </xf>
    <xf numFmtId="174" fontId="2" fillId="55" borderId="0" xfId="84" applyNumberFormat="1" applyFont="1" applyFill="1" applyBorder="1" applyAlignment="1">
      <alignment/>
    </xf>
    <xf numFmtId="174" fontId="25" fillId="55" borderId="0" xfId="84" applyNumberFormat="1" applyFont="1" applyFill="1" applyBorder="1" applyAlignment="1">
      <alignment/>
    </xf>
    <xf numFmtId="0" fontId="27" fillId="57" borderId="0" xfId="115" applyFont="1" applyFill="1" applyBorder="1" applyAlignment="1">
      <alignment horizontal="left" vertical="top"/>
      <protection/>
    </xf>
    <xf numFmtId="0" fontId="70" fillId="57" borderId="22" xfId="0" applyFont="1" applyFill="1" applyBorder="1" applyAlignment="1">
      <alignment horizontal="left" wrapText="1"/>
    </xf>
    <xf numFmtId="0" fontId="2" fillId="57" borderId="0" xfId="0" applyFont="1" applyFill="1" applyAlignment="1">
      <alignment horizontal="left"/>
    </xf>
    <xf numFmtId="0" fontId="69" fillId="57" borderId="21" xfId="0" applyFont="1" applyFill="1" applyBorder="1" applyAlignment="1">
      <alignment horizontal="left" vertical="center" wrapText="1"/>
    </xf>
    <xf numFmtId="3" fontId="69" fillId="57" borderId="21" xfId="0" applyNumberFormat="1" applyFont="1" applyFill="1" applyBorder="1" applyAlignment="1">
      <alignment horizontal="right" vertical="center" wrapText="1"/>
    </xf>
    <xf numFmtId="0" fontId="0" fillId="57" borderId="0" xfId="0" applyFill="1" applyAlignment="1">
      <alignment vertical="top"/>
    </xf>
    <xf numFmtId="172" fontId="2" fillId="57" borderId="0" xfId="0" applyNumberFormat="1" applyFont="1" applyFill="1" applyBorder="1" applyAlignment="1">
      <alignment horizontal="right"/>
    </xf>
    <xf numFmtId="0" fontId="12" fillId="57" borderId="23" xfId="104" applyFill="1" applyBorder="1" applyAlignment="1" applyProtection="1">
      <alignment horizontal="right"/>
      <protection/>
    </xf>
    <xf numFmtId="0" fontId="27" fillId="57" borderId="0" xfId="0" applyFont="1" applyFill="1" applyAlignment="1">
      <alignment vertical="top"/>
    </xf>
    <xf numFmtId="0" fontId="27" fillId="57" borderId="0" xfId="0" applyFont="1" applyFill="1" applyAlignment="1">
      <alignment horizontal="left" vertical="top"/>
    </xf>
    <xf numFmtId="0" fontId="27" fillId="57" borderId="0" xfId="0" applyFont="1" applyFill="1" applyBorder="1" applyAlignment="1">
      <alignment horizontal="left" vertical="top"/>
    </xf>
    <xf numFmtId="0" fontId="69" fillId="57" borderId="0" xfId="0" applyFont="1" applyFill="1" applyBorder="1" applyAlignment="1">
      <alignment horizontal="left" vertical="top" wrapText="1"/>
    </xf>
    <xf numFmtId="3" fontId="69" fillId="57" borderId="0" xfId="0" applyNumberFormat="1" applyFont="1" applyFill="1" applyBorder="1" applyAlignment="1">
      <alignment horizontal="right" vertical="top" wrapText="1"/>
    </xf>
    <xf numFmtId="0" fontId="0" fillId="56" borderId="0" xfId="0" applyFill="1" applyAlignment="1">
      <alignment vertical="center"/>
    </xf>
    <xf numFmtId="0" fontId="12" fillId="57" borderId="23" xfId="104" applyFill="1" applyBorder="1" applyAlignment="1" applyProtection="1">
      <alignment horizontal="right"/>
      <protection/>
    </xf>
    <xf numFmtId="0" fontId="0" fillId="57" borderId="0" xfId="0" applyFill="1" applyAlignment="1">
      <alignment horizontal="center"/>
    </xf>
    <xf numFmtId="0" fontId="0" fillId="57" borderId="0" xfId="0" applyFill="1" applyAlignment="1">
      <alignment/>
    </xf>
    <xf numFmtId="0" fontId="27" fillId="57" borderId="0" xfId="0" applyFont="1" applyFill="1" applyAlignment="1">
      <alignment/>
    </xf>
    <xf numFmtId="0" fontId="22" fillId="55" borderId="0" xfId="109" applyFont="1" applyFill="1" applyBorder="1" applyAlignment="1">
      <alignment horizontal="center" wrapText="1"/>
      <protection/>
    </xf>
    <xf numFmtId="0" fontId="0" fillId="57" borderId="21" xfId="0" applyFill="1" applyBorder="1" applyAlignment="1">
      <alignment/>
    </xf>
    <xf numFmtId="0" fontId="0" fillId="56" borderId="0" xfId="0" applyFill="1" applyAlignment="1">
      <alignment/>
    </xf>
    <xf numFmtId="0" fontId="27" fillId="57" borderId="0" xfId="0" applyFont="1" applyFill="1" applyAlignment="1">
      <alignment vertical="top"/>
    </xf>
    <xf numFmtId="0" fontId="12" fillId="57" borderId="23" xfId="104" applyFill="1" applyBorder="1" applyAlignment="1" applyProtection="1">
      <alignment horizontal="right"/>
      <protection/>
    </xf>
    <xf numFmtId="0" fontId="70" fillId="57" borderId="0" xfId="0" applyFont="1" applyFill="1" applyBorder="1" applyAlignment="1">
      <alignment horizontal="center"/>
    </xf>
    <xf numFmtId="0" fontId="27" fillId="57" borderId="0" xfId="113" applyFont="1" applyFill="1" applyBorder="1" applyAlignment="1">
      <alignment vertical="top" wrapText="1"/>
      <protection/>
    </xf>
    <xf numFmtId="0" fontId="29" fillId="57" borderId="0" xfId="113" applyFont="1" applyFill="1" applyAlignment="1">
      <alignment vertical="top"/>
      <protection/>
    </xf>
    <xf numFmtId="0" fontId="25" fillId="57" borderId="0" xfId="0" applyFont="1" applyFill="1" applyBorder="1" applyAlignment="1">
      <alignment horizontal="center"/>
    </xf>
    <xf numFmtId="0" fontId="0" fillId="57" borderId="0" xfId="0" applyFill="1" applyAlignment="1">
      <alignment horizontal="center"/>
    </xf>
    <xf numFmtId="0" fontId="0" fillId="57" borderId="0" xfId="0" applyFill="1" applyAlignment="1">
      <alignment/>
    </xf>
    <xf numFmtId="0" fontId="27" fillId="57" borderId="0" xfId="0" applyFont="1" applyFill="1" applyAlignment="1">
      <alignment/>
    </xf>
    <xf numFmtId="0" fontId="0" fillId="57" borderId="21" xfId="0" applyFill="1" applyBorder="1" applyAlignment="1">
      <alignment/>
    </xf>
    <xf numFmtId="0" fontId="0" fillId="57" borderId="0" xfId="0" applyFill="1" applyAlignment="1">
      <alignment/>
    </xf>
    <xf numFmtId="3" fontId="69" fillId="57" borderId="0" xfId="113" applyNumberFormat="1" applyFont="1" applyFill="1" applyAlignment="1">
      <alignment horizontal="right" wrapText="1"/>
      <protection/>
    </xf>
    <xf numFmtId="2" fontId="20" fillId="57" borderId="0" xfId="0" applyNumberFormat="1" applyFont="1" applyFill="1" applyBorder="1" applyAlignment="1">
      <alignment horizontal="left" vertical="top" wrapText="1"/>
    </xf>
    <xf numFmtId="3" fontId="2" fillId="57" borderId="22" xfId="113" applyNumberFormat="1" applyFont="1" applyFill="1" applyBorder="1" applyAlignment="1">
      <alignment horizontal="right"/>
      <protection/>
    </xf>
    <xf numFmtId="3" fontId="25" fillId="57" borderId="0" xfId="113" applyNumberFormat="1" applyFont="1" applyFill="1" applyBorder="1" applyAlignment="1">
      <alignment horizontal="right"/>
      <protection/>
    </xf>
    <xf numFmtId="0" fontId="0" fillId="57" borderId="0" xfId="113" applyFill="1" applyAlignment="1">
      <alignment/>
      <protection/>
    </xf>
    <xf numFmtId="3" fontId="2" fillId="57" borderId="0" xfId="113" applyNumberFormat="1" applyFont="1" applyFill="1" applyBorder="1" applyAlignment="1">
      <alignment horizontal="left"/>
      <protection/>
    </xf>
    <xf numFmtId="3" fontId="25" fillId="57" borderId="0" xfId="113" applyNumberFormat="1" applyFont="1" applyFill="1" applyBorder="1" applyAlignment="1">
      <alignment horizontal="left"/>
      <protection/>
    </xf>
    <xf numFmtId="3" fontId="25" fillId="57" borderId="22" xfId="113" applyNumberFormat="1" applyFont="1" applyFill="1" applyBorder="1" applyAlignment="1">
      <alignment horizontal="left"/>
      <protection/>
    </xf>
    <xf numFmtId="3" fontId="25" fillId="57" borderId="22" xfId="113" applyNumberFormat="1" applyFont="1" applyFill="1" applyBorder="1" applyAlignment="1">
      <alignment horizontal="center"/>
      <protection/>
    </xf>
    <xf numFmtId="0" fontId="22" fillId="57" borderId="22" xfId="113" applyFont="1" applyFill="1" applyBorder="1" applyAlignment="1">
      <alignment horizontal="center" vertical="center"/>
      <protection/>
    </xf>
    <xf numFmtId="172" fontId="22" fillId="57" borderId="22" xfId="109" applyNumberFormat="1" applyFont="1" applyFill="1" applyBorder="1" applyAlignment="1">
      <alignment horizontal="right" wrapText="1"/>
      <protection/>
    </xf>
    <xf numFmtId="3" fontId="69" fillId="57" borderId="0" xfId="0" applyNumberFormat="1" applyFont="1" applyFill="1" applyAlignment="1">
      <alignment horizontal="left" wrapText="1"/>
    </xf>
    <xf numFmtId="3" fontId="23" fillId="57" borderId="0" xfId="109" applyNumberFormat="1" applyFont="1" applyFill="1" applyAlignment="1">
      <alignment horizontal="left" wrapText="1"/>
      <protection/>
    </xf>
    <xf numFmtId="0" fontId="69" fillId="57" borderId="0" xfId="0" applyFont="1" applyFill="1" applyAlignment="1">
      <alignment horizontal="left" wrapText="1"/>
    </xf>
    <xf numFmtId="0" fontId="0" fillId="57" borderId="0" xfId="0" applyFill="1" applyAlignment="1">
      <alignment horizontal="left"/>
    </xf>
    <xf numFmtId="0" fontId="23" fillId="57" borderId="0" xfId="109" applyFont="1" applyFill="1" applyAlignment="1">
      <alignment horizontal="left" wrapText="1"/>
      <protection/>
    </xf>
    <xf numFmtId="3" fontId="2" fillId="57" borderId="0" xfId="0" applyNumberFormat="1" applyFont="1" applyFill="1" applyAlignment="1">
      <alignment horizontal="left" wrapText="1"/>
    </xf>
    <xf numFmtId="0" fontId="2" fillId="57" borderId="0" xfId="0" applyFont="1" applyFill="1" applyAlignment="1">
      <alignment horizontal="left" wrapText="1"/>
    </xf>
    <xf numFmtId="0" fontId="2" fillId="57" borderId="0" xfId="0" applyFont="1" applyFill="1" applyAlignment="1">
      <alignment horizontal="left" wrapText="1"/>
    </xf>
    <xf numFmtId="172" fontId="22" fillId="57" borderId="22" xfId="109" applyNumberFormat="1" applyFont="1" applyFill="1" applyBorder="1" applyAlignment="1">
      <alignment horizontal="left" wrapText="1"/>
      <protection/>
    </xf>
    <xf numFmtId="3" fontId="70" fillId="57" borderId="0" xfId="0" applyNumberFormat="1" applyFont="1" applyFill="1" applyAlignment="1">
      <alignment horizontal="left" wrapText="1"/>
    </xf>
    <xf numFmtId="3" fontId="22" fillId="57" borderId="0" xfId="109" applyNumberFormat="1" applyFont="1" applyFill="1" applyAlignment="1">
      <alignment horizontal="left" wrapText="1"/>
      <protection/>
    </xf>
    <xf numFmtId="0" fontId="22" fillId="57" borderId="0" xfId="109" applyFont="1" applyFill="1" applyAlignment="1">
      <alignment horizontal="left" wrapText="1"/>
      <protection/>
    </xf>
    <xf numFmtId="1" fontId="69" fillId="57" borderId="0" xfId="0" applyNumberFormat="1" applyFont="1" applyFill="1" applyAlignment="1">
      <alignment horizontal="right" wrapText="1"/>
    </xf>
    <xf numFmtId="1" fontId="2" fillId="57" borderId="0" xfId="113" applyNumberFormat="1" applyFont="1" applyFill="1" applyBorder="1" applyAlignment="1">
      <alignment horizontal="right" wrapText="1"/>
      <protection/>
    </xf>
    <xf numFmtId="1" fontId="69" fillId="57" borderId="0" xfId="113" applyNumberFormat="1" applyFont="1" applyFill="1" applyAlignment="1">
      <alignment horizontal="right" wrapText="1"/>
      <protection/>
    </xf>
    <xf numFmtId="0" fontId="27" fillId="57" borderId="0" xfId="0" applyFont="1" applyFill="1" applyAlignment="1">
      <alignment vertical="top"/>
    </xf>
    <xf numFmtId="172" fontId="69" fillId="57" borderId="0" xfId="113" applyNumberFormat="1" applyFont="1" applyFill="1" applyAlignment="1">
      <alignment horizontal="right" wrapText="1"/>
      <protection/>
    </xf>
    <xf numFmtId="174" fontId="69" fillId="57" borderId="0" xfId="113" applyNumberFormat="1" applyFont="1" applyFill="1" applyAlignment="1">
      <alignment horizontal="right" wrapText="1"/>
      <protection/>
    </xf>
    <xf numFmtId="174" fontId="70" fillId="57" borderId="0" xfId="113" applyNumberFormat="1" applyFont="1" applyFill="1" applyAlignment="1">
      <alignment horizontal="right" wrapText="1"/>
      <protection/>
    </xf>
    <xf numFmtId="3" fontId="70" fillId="57" borderId="0" xfId="0" applyNumberFormat="1" applyFont="1" applyFill="1" applyBorder="1" applyAlignment="1">
      <alignment horizontal="right" wrapText="1"/>
    </xf>
    <xf numFmtId="174" fontId="2" fillId="57" borderId="0" xfId="113" applyNumberFormat="1" applyFont="1" applyFill="1" applyBorder="1" applyAlignment="1">
      <alignment horizontal="right"/>
      <protection/>
    </xf>
    <xf numFmtId="174" fontId="25" fillId="57" borderId="0" xfId="113" applyNumberFormat="1" applyFont="1" applyFill="1" applyBorder="1" applyAlignment="1">
      <alignment horizontal="right"/>
      <protection/>
    </xf>
    <xf numFmtId="0" fontId="27" fillId="57" borderId="0" xfId="112" applyFont="1" applyFill="1" applyAlignment="1">
      <alignment vertical="top"/>
      <protection/>
    </xf>
    <xf numFmtId="0" fontId="27" fillId="57" borderId="0" xfId="117" applyFont="1" applyFill="1" applyAlignment="1">
      <alignment horizontal="left"/>
      <protection/>
    </xf>
    <xf numFmtId="174" fontId="70" fillId="57" borderId="0" xfId="0" applyNumberFormat="1" applyFont="1" applyFill="1" applyBorder="1" applyAlignment="1">
      <alignment horizontal="center"/>
    </xf>
    <xf numFmtId="174" fontId="70" fillId="57" borderId="0" xfId="0" applyNumberFormat="1" applyFont="1" applyFill="1" applyAlignment="1">
      <alignment horizontal="right" wrapText="1"/>
    </xf>
    <xf numFmtId="174" fontId="22" fillId="57" borderId="0" xfId="0" applyNumberFormat="1" applyFont="1" applyFill="1" applyAlignment="1">
      <alignment/>
    </xf>
    <xf numFmtId="172" fontId="70" fillId="57" borderId="0" xfId="0" applyNumberFormat="1" applyFont="1" applyFill="1" applyBorder="1" applyAlignment="1">
      <alignment horizontal="right" wrapText="1"/>
    </xf>
    <xf numFmtId="3" fontId="34" fillId="57" borderId="0" xfId="0" applyNumberFormat="1" applyFont="1" applyFill="1" applyAlignment="1">
      <alignment wrapText="1"/>
    </xf>
    <xf numFmtId="3" fontId="24" fillId="57" borderId="0" xfId="113" applyNumberFormat="1" applyFont="1" applyFill="1" applyBorder="1" applyAlignment="1">
      <alignment horizontal="right" wrapText="1"/>
      <protection/>
    </xf>
    <xf numFmtId="174" fontId="37" fillId="55" borderId="0" xfId="115" applyNumberFormat="1" applyFont="1" applyFill="1" applyBorder="1" applyAlignment="1">
      <alignment/>
      <protection/>
    </xf>
    <xf numFmtId="174" fontId="22" fillId="55" borderId="0" xfId="109" applyNumberFormat="1" applyFont="1" applyFill="1" applyBorder="1" applyAlignment="1">
      <alignment horizontal="center" wrapText="1"/>
      <protection/>
    </xf>
    <xf numFmtId="0" fontId="25" fillId="57" borderId="0" xfId="113" applyFont="1" applyFill="1" applyAlignment="1">
      <alignment horizontal="right"/>
      <protection/>
    </xf>
    <xf numFmtId="3" fontId="2" fillId="57" borderId="0" xfId="113" applyNumberFormat="1" applyFont="1" applyFill="1" applyAlignment="1">
      <alignment horizontal="right"/>
      <protection/>
    </xf>
    <xf numFmtId="3" fontId="2" fillId="57" borderId="0" xfId="113" applyNumberFormat="1" applyFont="1" applyFill="1" applyBorder="1" applyAlignment="1">
      <alignment horizontal="right"/>
      <protection/>
    </xf>
    <xf numFmtId="3" fontId="25" fillId="57" borderId="19" xfId="113" applyNumberFormat="1" applyFont="1" applyFill="1" applyBorder="1" applyAlignment="1">
      <alignment horizontal="right"/>
      <protection/>
    </xf>
    <xf numFmtId="0" fontId="27" fillId="57" borderId="0" xfId="0" applyFont="1" applyFill="1" applyBorder="1" applyAlignment="1">
      <alignment horizontal="left" vertical="top"/>
    </xf>
    <xf numFmtId="172" fontId="25" fillId="55" borderId="0" xfId="109" applyNumberFormat="1" applyFont="1" applyFill="1" applyBorder="1" applyAlignment="1">
      <alignment horizontal="right"/>
      <protection/>
    </xf>
    <xf numFmtId="3" fontId="22" fillId="57" borderId="19" xfId="0" applyNumberFormat="1" applyFont="1" applyFill="1" applyBorder="1" applyAlignment="1">
      <alignment wrapText="1"/>
    </xf>
    <xf numFmtId="174" fontId="23" fillId="57" borderId="0" xfId="0" applyNumberFormat="1" applyFont="1" applyFill="1" applyAlignment="1">
      <alignment wrapText="1"/>
    </xf>
    <xf numFmtId="174" fontId="34" fillId="57" borderId="0" xfId="0" applyNumberFormat="1" applyFont="1" applyFill="1" applyAlignment="1">
      <alignment wrapText="1"/>
    </xf>
    <xf numFmtId="174" fontId="23" fillId="57" borderId="0" xfId="0" applyNumberFormat="1" applyFont="1" applyFill="1" applyAlignment="1">
      <alignment horizontal="right" wrapText="1"/>
    </xf>
    <xf numFmtId="174" fontId="22" fillId="57" borderId="19" xfId="0" applyNumberFormat="1" applyFont="1" applyFill="1" applyBorder="1" applyAlignment="1">
      <alignment wrapText="1"/>
    </xf>
    <xf numFmtId="0" fontId="28" fillId="57" borderId="0" xfId="113" applyFont="1" applyFill="1" applyBorder="1" applyAlignment="1">
      <alignment horizontal="left"/>
      <protection/>
    </xf>
    <xf numFmtId="184" fontId="69" fillId="57" borderId="0" xfId="81" applyNumberFormat="1" applyFont="1" applyFill="1" applyAlignment="1">
      <alignment horizontal="right" wrapText="1"/>
    </xf>
    <xf numFmtId="174" fontId="25" fillId="57" borderId="0" xfId="113" applyNumberFormat="1" applyFont="1" applyFill="1" applyAlignment="1">
      <alignment horizontal="right"/>
      <protection/>
    </xf>
    <xf numFmtId="183" fontId="2" fillId="57" borderId="0" xfId="81" applyNumberFormat="1" applyFont="1" applyFill="1" applyBorder="1" applyAlignment="1">
      <alignment horizontal="right"/>
    </xf>
    <xf numFmtId="183" fontId="69" fillId="57" borderId="0" xfId="81" applyNumberFormat="1" applyFont="1" applyFill="1" applyBorder="1" applyAlignment="1">
      <alignment horizontal="right" wrapText="1"/>
    </xf>
    <xf numFmtId="0" fontId="27" fillId="57" borderId="0" xfId="0" applyFont="1" applyFill="1" applyAlignment="1">
      <alignment vertical="top"/>
    </xf>
    <xf numFmtId="0" fontId="27" fillId="57" borderId="0" xfId="113" applyFont="1" applyFill="1" applyBorder="1" applyAlignment="1">
      <alignment vertical="top" wrapText="1"/>
      <protection/>
    </xf>
    <xf numFmtId="0" fontId="0" fillId="57" borderId="0" xfId="0" applyFill="1" applyAlignment="1">
      <alignment vertical="top" wrapText="1"/>
    </xf>
    <xf numFmtId="172" fontId="2" fillId="57" borderId="0" xfId="109" applyNumberFormat="1" applyFont="1" applyFill="1" applyBorder="1" applyAlignment="1">
      <alignment horizontal="right"/>
      <protection/>
    </xf>
    <xf numFmtId="0" fontId="12" fillId="57" borderId="0" xfId="104" applyFill="1" applyBorder="1" applyAlignment="1" applyProtection="1">
      <alignment vertical="top"/>
      <protection/>
    </xf>
    <xf numFmtId="0" fontId="22" fillId="57" borderId="22" xfId="113" applyFont="1" applyFill="1" applyBorder="1" applyAlignment="1">
      <alignment horizontal="left" wrapText="1"/>
      <protection/>
    </xf>
    <xf numFmtId="3" fontId="23" fillId="57" borderId="0" xfId="0" applyNumberFormat="1" applyFont="1" applyFill="1" applyBorder="1" applyAlignment="1">
      <alignment wrapText="1"/>
    </xf>
    <xf numFmtId="174" fontId="23" fillId="57" borderId="0" xfId="0" applyNumberFormat="1" applyFont="1" applyFill="1" applyBorder="1" applyAlignment="1">
      <alignment horizontal="right" wrapText="1"/>
    </xf>
    <xf numFmtId="174" fontId="23" fillId="57" borderId="0" xfId="0" applyNumberFormat="1" applyFont="1" applyFill="1" applyBorder="1" applyAlignment="1">
      <alignment wrapText="1"/>
    </xf>
    <xf numFmtId="0" fontId="27" fillId="57" borderId="0" xfId="0" applyFont="1" applyFill="1" applyAlignment="1">
      <alignment vertical="top"/>
    </xf>
    <xf numFmtId="0" fontId="22" fillId="57" borderId="0" xfId="109" applyFont="1" applyFill="1" applyAlignment="1">
      <alignment horizontal="left"/>
      <protection/>
    </xf>
    <xf numFmtId="174" fontId="70" fillId="57" borderId="0" xfId="0" applyNumberFormat="1" applyFont="1" applyFill="1" applyBorder="1" applyAlignment="1">
      <alignment horizontal="right" wrapText="1"/>
    </xf>
    <xf numFmtId="2" fontId="20" fillId="57" borderId="21" xfId="0" applyNumberFormat="1" applyFont="1" applyFill="1" applyBorder="1" applyAlignment="1">
      <alignment horizontal="left" vertical="top"/>
    </xf>
    <xf numFmtId="0" fontId="2" fillId="57" borderId="21" xfId="0" applyFont="1" applyFill="1" applyBorder="1" applyAlignment="1">
      <alignment horizontal="right" vertical="top" wrapText="1"/>
    </xf>
    <xf numFmtId="172" fontId="2" fillId="55" borderId="21" xfId="109" applyNumberFormat="1" applyFont="1" applyFill="1" applyBorder="1" applyAlignment="1">
      <alignment horizontal="right"/>
      <protection/>
    </xf>
    <xf numFmtId="0" fontId="27" fillId="57" borderId="0" xfId="0" applyFont="1" applyFill="1" applyAlignment="1" applyProtection="1">
      <alignment horizontal="left"/>
      <protection locked="0"/>
    </xf>
    <xf numFmtId="0" fontId="0" fillId="57" borderId="0" xfId="120" applyFont="1" applyFill="1" applyBorder="1" applyAlignment="1" applyProtection="1">
      <alignment vertical="top"/>
      <protection locked="0"/>
    </xf>
    <xf numFmtId="0" fontId="0" fillId="56" borderId="0" xfId="0" applyFill="1" applyAlignment="1" applyProtection="1">
      <alignment/>
      <protection locked="0"/>
    </xf>
    <xf numFmtId="0" fontId="0" fillId="58" borderId="0" xfId="120" applyFont="1" applyFill="1" applyBorder="1" applyAlignment="1" applyProtection="1">
      <alignment vertical="top"/>
      <protection locked="0"/>
    </xf>
    <xf numFmtId="0" fontId="0" fillId="57" borderId="20" xfId="120" applyFont="1" applyFill="1" applyBorder="1" applyAlignment="1" applyProtection="1">
      <alignment/>
      <protection locked="0"/>
    </xf>
    <xf numFmtId="0" fontId="0" fillId="57" borderId="0" xfId="0" applyFill="1" applyBorder="1" applyAlignment="1" applyProtection="1">
      <alignment/>
      <protection locked="0"/>
    </xf>
    <xf numFmtId="0" fontId="2" fillId="57" borderId="0" xfId="0" applyFont="1" applyFill="1" applyBorder="1" applyAlignment="1" applyProtection="1">
      <alignment horizontal="right" wrapText="1"/>
      <protection locked="0"/>
    </xf>
    <xf numFmtId="0" fontId="0" fillId="57" borderId="19" xfId="0" applyFill="1" applyBorder="1" applyAlignment="1" applyProtection="1">
      <alignment/>
      <protection locked="0"/>
    </xf>
    <xf numFmtId="0" fontId="12" fillId="57" borderId="23" xfId="104" applyFill="1" applyBorder="1" applyAlignment="1" applyProtection="1">
      <alignment horizontal="right"/>
      <protection locked="0"/>
    </xf>
    <xf numFmtId="0" fontId="0" fillId="57" borderId="0" xfId="0" applyFill="1" applyAlignment="1" applyProtection="1">
      <alignment/>
      <protection locked="0"/>
    </xf>
    <xf numFmtId="0" fontId="0" fillId="57" borderId="22" xfId="0" applyFill="1" applyBorder="1" applyAlignment="1" applyProtection="1">
      <alignment/>
      <protection locked="0"/>
    </xf>
    <xf numFmtId="0" fontId="25" fillId="57" borderId="22" xfId="0" applyFont="1" applyFill="1" applyBorder="1" applyAlignment="1" applyProtection="1">
      <alignment/>
      <protection locked="0"/>
    </xf>
    <xf numFmtId="0" fontId="22" fillId="55" borderId="22" xfId="114" applyFont="1" applyFill="1" applyBorder="1" applyAlignment="1" applyProtection="1" quotePrefix="1">
      <alignment horizontal="right"/>
      <protection locked="0"/>
    </xf>
    <xf numFmtId="0" fontId="70" fillId="57" borderId="22" xfId="0" applyFont="1" applyFill="1" applyBorder="1" applyAlignment="1" applyProtection="1">
      <alignment horizontal="right" wrapText="1"/>
      <protection locked="0"/>
    </xf>
    <xf numFmtId="0" fontId="2" fillId="57" borderId="0" xfId="0" applyFont="1" applyFill="1" applyBorder="1" applyAlignment="1" applyProtection="1">
      <alignment horizontal="right" vertical="center"/>
      <protection locked="0"/>
    </xf>
    <xf numFmtId="0" fontId="25" fillId="57" borderId="0" xfId="0" applyFont="1" applyFill="1" applyBorder="1" applyAlignment="1" applyProtection="1">
      <alignment vertical="center"/>
      <protection locked="0"/>
    </xf>
    <xf numFmtId="0" fontId="25" fillId="57" borderId="21" xfId="0" applyFont="1" applyFill="1" applyBorder="1" applyAlignment="1" applyProtection="1">
      <alignment horizontal="center" vertical="center"/>
      <protection locked="0"/>
    </xf>
    <xf numFmtId="0" fontId="2" fillId="57" borderId="0" xfId="0" applyFont="1" applyFill="1" applyAlignment="1" applyProtection="1">
      <alignment/>
      <protection locked="0"/>
    </xf>
    <xf numFmtId="3" fontId="69" fillId="57" borderId="0" xfId="0" applyNumberFormat="1" applyFont="1" applyFill="1" applyBorder="1" applyAlignment="1" applyProtection="1">
      <alignment horizontal="right" wrapText="1"/>
      <protection locked="0"/>
    </xf>
    <xf numFmtId="174" fontId="2" fillId="55" borderId="0" xfId="84" applyNumberFormat="1" applyFont="1" applyFill="1" applyBorder="1" applyAlignment="1" applyProtection="1">
      <alignment/>
      <protection locked="0"/>
    </xf>
    <xf numFmtId="0" fontId="2" fillId="57" borderId="0" xfId="0" applyFont="1" applyFill="1" applyBorder="1" applyAlignment="1" applyProtection="1">
      <alignment horizontal="right"/>
      <protection locked="0"/>
    </xf>
    <xf numFmtId="0" fontId="25" fillId="57" borderId="0" xfId="0" applyFont="1" applyFill="1" applyBorder="1" applyAlignment="1" applyProtection="1">
      <alignment/>
      <protection locked="0"/>
    </xf>
    <xf numFmtId="3" fontId="25" fillId="57" borderId="0" xfId="0" applyNumberFormat="1" applyFont="1" applyFill="1" applyBorder="1" applyAlignment="1" applyProtection="1">
      <alignment horizontal="right"/>
      <protection locked="0"/>
    </xf>
    <xf numFmtId="174" fontId="25" fillId="55" borderId="0" xfId="84" applyNumberFormat="1" applyFont="1" applyFill="1" applyBorder="1" applyAlignment="1" applyProtection="1">
      <alignment/>
      <protection locked="0"/>
    </xf>
    <xf numFmtId="3" fontId="25" fillId="57" borderId="0" xfId="0" applyNumberFormat="1" applyFont="1" applyFill="1" applyBorder="1" applyAlignment="1" applyProtection="1">
      <alignment/>
      <protection locked="0"/>
    </xf>
    <xf numFmtId="174" fontId="2" fillId="57" borderId="0" xfId="0" applyNumberFormat="1" applyFont="1" applyFill="1" applyBorder="1" applyAlignment="1" applyProtection="1">
      <alignment horizontal="right"/>
      <protection locked="0"/>
    </xf>
    <xf numFmtId="0" fontId="25" fillId="57" borderId="19" xfId="0" applyFont="1" applyFill="1" applyBorder="1" applyAlignment="1" applyProtection="1">
      <alignment/>
      <protection locked="0"/>
    </xf>
    <xf numFmtId="174" fontId="25" fillId="57" borderId="19" xfId="0" applyNumberFormat="1" applyFont="1" applyFill="1" applyBorder="1" applyAlignment="1" applyProtection="1">
      <alignment horizontal="right"/>
      <protection locked="0"/>
    </xf>
    <xf numFmtId="174" fontId="25" fillId="55" borderId="19" xfId="84" applyNumberFormat="1" applyFont="1" applyFill="1" applyBorder="1" applyAlignment="1" applyProtection="1">
      <alignment horizontal="right"/>
      <protection locked="0"/>
    </xf>
    <xf numFmtId="0" fontId="0" fillId="57" borderId="21" xfId="0" applyFill="1" applyBorder="1" applyAlignment="1" applyProtection="1">
      <alignment/>
      <protection locked="0"/>
    </xf>
    <xf numFmtId="3" fontId="2" fillId="57" borderId="0" xfId="0" applyNumberFormat="1" applyFont="1" applyFill="1" applyAlignment="1" applyProtection="1">
      <alignment horizontal="right"/>
      <protection locked="0"/>
    </xf>
    <xf numFmtId="2" fontId="27" fillId="57" borderId="0" xfId="0" applyNumberFormat="1" applyFont="1" applyFill="1" applyAlignment="1" applyProtection="1">
      <alignment horizontal="left" vertical="top" wrapText="1"/>
      <protection locked="0"/>
    </xf>
    <xf numFmtId="0" fontId="0" fillId="57" borderId="0" xfId="0" applyFont="1" applyFill="1" applyAlignment="1" applyProtection="1">
      <alignment vertical="top" wrapText="1"/>
      <protection locked="0"/>
    </xf>
    <xf numFmtId="0" fontId="27" fillId="57" borderId="0" xfId="0" applyFont="1" applyFill="1" applyAlignment="1" applyProtection="1">
      <alignment vertical="top"/>
      <protection locked="0"/>
    </xf>
    <xf numFmtId="0" fontId="27" fillId="57" borderId="0" xfId="0" applyFont="1" applyFill="1" applyAlignment="1" applyProtection="1">
      <alignment vertical="top" wrapText="1"/>
      <protection locked="0"/>
    </xf>
    <xf numFmtId="0" fontId="30" fillId="57" borderId="0" xfId="0" applyFont="1" applyFill="1" applyAlignment="1" applyProtection="1">
      <alignment vertical="top"/>
      <protection locked="0"/>
    </xf>
    <xf numFmtId="0" fontId="2" fillId="57" borderId="0" xfId="0" applyFont="1" applyFill="1" applyBorder="1" applyAlignment="1" applyProtection="1">
      <alignment horizontal="right" vertical="top"/>
      <protection locked="0"/>
    </xf>
    <xf numFmtId="0" fontId="0" fillId="57" borderId="0" xfId="0" applyFill="1" applyAlignment="1" applyProtection="1">
      <alignment/>
      <protection locked="0"/>
    </xf>
    <xf numFmtId="0" fontId="0" fillId="55" borderId="0" xfId="0" applyFill="1" applyAlignment="1" applyProtection="1">
      <alignment horizontal="left"/>
      <protection locked="0"/>
    </xf>
    <xf numFmtId="172" fontId="34" fillId="55" borderId="0" xfId="115" applyNumberFormat="1" applyFont="1" applyFill="1" applyAlignment="1" applyProtection="1">
      <alignment horizontal="right"/>
      <protection locked="0"/>
    </xf>
    <xf numFmtId="172" fontId="34" fillId="57" borderId="0" xfId="115" applyNumberFormat="1" applyFont="1" applyFill="1" applyAlignment="1" applyProtection="1">
      <alignment horizontal="left"/>
      <protection locked="0"/>
    </xf>
    <xf numFmtId="0" fontId="0" fillId="58" borderId="0" xfId="0" applyFill="1" applyAlignment="1" applyProtection="1">
      <alignment/>
      <protection locked="0"/>
    </xf>
    <xf numFmtId="0" fontId="0" fillId="56" borderId="0" xfId="0" applyFill="1" applyAlignment="1" applyProtection="1">
      <alignment/>
      <protection locked="0"/>
    </xf>
    <xf numFmtId="0" fontId="2" fillId="57" borderId="0" xfId="0" applyFont="1" applyFill="1" applyBorder="1" applyAlignment="1" applyProtection="1">
      <alignment/>
      <protection locked="0"/>
    </xf>
    <xf numFmtId="0" fontId="22" fillId="55" borderId="22" xfId="115" applyFont="1" applyFill="1" applyBorder="1" applyAlignment="1" applyProtection="1">
      <alignment/>
      <protection locked="0"/>
    </xf>
    <xf numFmtId="0" fontId="22" fillId="55" borderId="22" xfId="114" applyFont="1" applyFill="1" applyBorder="1" applyAlignment="1" applyProtection="1">
      <alignment/>
      <protection locked="0"/>
    </xf>
    <xf numFmtId="0" fontId="22" fillId="55" borderId="22" xfId="114" applyFont="1" applyFill="1" applyBorder="1" applyAlignment="1" applyProtection="1" quotePrefix="1">
      <alignment horizontal="right" wrapText="1"/>
      <protection locked="0"/>
    </xf>
    <xf numFmtId="0" fontId="28" fillId="55" borderId="0" xfId="115" applyFont="1" applyFill="1" applyBorder="1" applyAlignment="1" applyProtection="1">
      <alignment horizontal="left"/>
      <protection locked="0"/>
    </xf>
    <xf numFmtId="0" fontId="23" fillId="55" borderId="0" xfId="109" applyFont="1" applyFill="1" applyBorder="1" applyAlignment="1" applyProtection="1">
      <alignment/>
      <protection locked="0"/>
    </xf>
    <xf numFmtId="0" fontId="23" fillId="55" borderId="0" xfId="115" applyFont="1" applyFill="1" applyBorder="1" applyAlignment="1" applyProtection="1">
      <alignment/>
      <protection locked="0"/>
    </xf>
    <xf numFmtId="0" fontId="22" fillId="55" borderId="0" xfId="115" applyFont="1" applyFill="1" applyBorder="1" applyAlignment="1" applyProtection="1">
      <alignment/>
      <protection locked="0"/>
    </xf>
    <xf numFmtId="0" fontId="2" fillId="55" borderId="0" xfId="120" applyFont="1" applyFill="1" applyBorder="1" applyAlignment="1" applyProtection="1">
      <alignment/>
      <protection locked="0"/>
    </xf>
    <xf numFmtId="0" fontId="27" fillId="55" borderId="0" xfId="115" applyFont="1" applyFill="1" applyAlignment="1" applyProtection="1">
      <alignment horizontal="left"/>
      <protection locked="0"/>
    </xf>
    <xf numFmtId="0" fontId="23" fillId="57" borderId="0" xfId="0" applyFont="1" applyFill="1" applyAlignment="1" applyProtection="1">
      <alignment/>
      <protection locked="0"/>
    </xf>
    <xf numFmtId="3" fontId="69" fillId="57" borderId="0" xfId="0" applyNumberFormat="1" applyFont="1" applyFill="1" applyAlignment="1" applyProtection="1">
      <alignment horizontal="right" wrapText="1"/>
      <protection locked="0"/>
    </xf>
    <xf numFmtId="3" fontId="2" fillId="55" borderId="0" xfId="84" applyNumberFormat="1" applyFont="1" applyFill="1" applyBorder="1" applyAlignment="1" applyProtection="1">
      <alignment/>
      <protection locked="0"/>
    </xf>
    <xf numFmtId="0" fontId="22" fillId="57" borderId="0" xfId="0" applyFont="1" applyFill="1" applyBorder="1" applyAlignment="1" applyProtection="1">
      <alignment/>
      <protection locked="0"/>
    </xf>
    <xf numFmtId="3" fontId="25" fillId="55" borderId="0" xfId="84" applyNumberFormat="1" applyFont="1" applyFill="1" applyBorder="1" applyAlignment="1" applyProtection="1">
      <alignment/>
      <protection locked="0"/>
    </xf>
    <xf numFmtId="0" fontId="23" fillId="55" borderId="0" xfId="109" applyFont="1" applyFill="1" applyBorder="1" applyAlignment="1" applyProtection="1">
      <alignment horizontal="left"/>
      <protection locked="0"/>
    </xf>
    <xf numFmtId="174" fontId="25" fillId="55" borderId="0" xfId="84" applyNumberFormat="1" applyFont="1" applyFill="1" applyBorder="1" applyAlignment="1" applyProtection="1">
      <alignment horizontal="right"/>
      <protection locked="0"/>
    </xf>
    <xf numFmtId="0" fontId="23" fillId="55" borderId="0" xfId="115" applyFont="1" applyFill="1" applyAlignment="1" applyProtection="1">
      <alignment/>
      <protection locked="0"/>
    </xf>
    <xf numFmtId="0" fontId="22" fillId="55" borderId="0" xfId="109" applyFont="1" applyFill="1" applyBorder="1" applyAlignment="1" applyProtection="1">
      <alignment/>
      <protection locked="0"/>
    </xf>
    <xf numFmtId="0" fontId="37" fillId="55" borderId="0" xfId="115" applyFont="1" applyFill="1" applyAlignment="1" applyProtection="1">
      <alignment/>
      <protection locked="0"/>
    </xf>
    <xf numFmtId="0" fontId="37" fillId="55" borderId="0" xfId="115" applyFont="1" applyFill="1" applyBorder="1" applyAlignment="1" applyProtection="1">
      <alignment/>
      <protection locked="0"/>
    </xf>
    <xf numFmtId="174" fontId="2" fillId="55" borderId="0" xfId="109" applyNumberFormat="1" applyFont="1" applyFill="1" applyBorder="1" applyAlignment="1" applyProtection="1">
      <alignment horizontal="right"/>
      <protection locked="0"/>
    </xf>
    <xf numFmtId="174" fontId="2" fillId="55" borderId="0" xfId="120" applyNumberFormat="1" applyFont="1" applyFill="1" applyBorder="1" applyAlignment="1" applyProtection="1">
      <alignment/>
      <protection locked="0"/>
    </xf>
    <xf numFmtId="3" fontId="2" fillId="55" borderId="0" xfId="84" applyNumberFormat="1" applyFont="1" applyFill="1" applyBorder="1" applyAlignment="1" applyProtection="1">
      <alignment horizontal="right"/>
      <protection locked="0"/>
    </xf>
    <xf numFmtId="174" fontId="2" fillId="55" borderId="0" xfId="84" applyNumberFormat="1" applyFont="1" applyFill="1" applyBorder="1" applyAlignment="1" applyProtection="1">
      <alignment horizontal="right"/>
      <protection locked="0"/>
    </xf>
    <xf numFmtId="3" fontId="25" fillId="55" borderId="0" xfId="84" applyNumberFormat="1" applyFont="1" applyFill="1" applyBorder="1" applyAlignment="1" applyProtection="1">
      <alignment horizontal="right"/>
      <protection locked="0"/>
    </xf>
    <xf numFmtId="174" fontId="22" fillId="57" borderId="0" xfId="84" applyNumberFormat="1" applyFont="1" applyFill="1" applyBorder="1" applyAlignment="1" applyProtection="1">
      <alignment horizontal="right"/>
      <protection locked="0"/>
    </xf>
    <xf numFmtId="174" fontId="25" fillId="55" borderId="0" xfId="109" applyNumberFormat="1" applyFont="1" applyFill="1" applyBorder="1" applyAlignment="1" applyProtection="1">
      <alignment horizontal="right"/>
      <protection locked="0"/>
    </xf>
    <xf numFmtId="3" fontId="2" fillId="57" borderId="0" xfId="84" applyNumberFormat="1" applyFont="1" applyFill="1" applyBorder="1" applyAlignment="1" applyProtection="1">
      <alignment/>
      <protection locked="0"/>
    </xf>
    <xf numFmtId="174" fontId="2" fillId="57" borderId="0" xfId="84" applyNumberFormat="1" applyFont="1" applyFill="1" applyBorder="1" applyAlignment="1" applyProtection="1">
      <alignment/>
      <protection locked="0"/>
    </xf>
    <xf numFmtId="3" fontId="25" fillId="57" borderId="0" xfId="84" applyNumberFormat="1" applyFont="1" applyFill="1" applyBorder="1" applyAlignment="1" applyProtection="1">
      <alignment/>
      <protection locked="0"/>
    </xf>
    <xf numFmtId="174" fontId="25" fillId="57" borderId="0" xfId="84" applyNumberFormat="1" applyFont="1" applyFill="1" applyBorder="1" applyAlignment="1" applyProtection="1">
      <alignment/>
      <protection locked="0"/>
    </xf>
    <xf numFmtId="3" fontId="2" fillId="57" borderId="0" xfId="84" applyNumberFormat="1" applyFont="1" applyFill="1" applyBorder="1" applyAlignment="1" applyProtection="1">
      <alignment horizontal="right"/>
      <protection locked="0"/>
    </xf>
    <xf numFmtId="0" fontId="27" fillId="57" borderId="21" xfId="115" applyFont="1" applyFill="1" applyBorder="1" applyAlignment="1" applyProtection="1">
      <alignment horizontal="left"/>
      <protection locked="0"/>
    </xf>
    <xf numFmtId="0" fontId="23" fillId="57" borderId="21" xfId="115" applyFont="1" applyFill="1" applyBorder="1" applyAlignment="1" applyProtection="1">
      <alignment vertical="top" wrapText="1"/>
      <protection locked="0"/>
    </xf>
    <xf numFmtId="0" fontId="37" fillId="57" borderId="21" xfId="115" applyFont="1" applyFill="1" applyBorder="1" applyProtection="1">
      <alignment/>
      <protection locked="0"/>
    </xf>
    <xf numFmtId="0" fontId="27" fillId="57" borderId="0" xfId="0" applyFont="1" applyFill="1" applyBorder="1" applyAlignment="1" applyProtection="1">
      <alignment horizontal="left" vertical="top"/>
      <protection locked="0"/>
    </xf>
    <xf numFmtId="0" fontId="27" fillId="57" borderId="0" xfId="115" applyFont="1" applyFill="1" applyBorder="1" applyAlignment="1" applyProtection="1">
      <alignment horizontal="left" vertical="top"/>
      <protection locked="0"/>
    </xf>
    <xf numFmtId="172" fontId="70" fillId="57" borderId="0" xfId="113" applyNumberFormat="1" applyFont="1" applyFill="1" applyBorder="1" applyAlignment="1">
      <alignment horizontal="right" wrapText="1"/>
      <protection/>
    </xf>
    <xf numFmtId="3" fontId="69" fillId="57" borderId="21" xfId="0" applyNumberFormat="1" applyFont="1" applyFill="1" applyBorder="1" applyAlignment="1">
      <alignment vertical="center" wrapText="1"/>
    </xf>
    <xf numFmtId="0" fontId="27" fillId="57" borderId="0" xfId="0" applyFont="1" applyFill="1" applyAlignment="1">
      <alignment vertical="top"/>
    </xf>
    <xf numFmtId="0" fontId="27" fillId="57" borderId="0" xfId="112" applyFont="1" applyFill="1" applyAlignment="1">
      <alignment vertical="top"/>
      <protection/>
    </xf>
    <xf numFmtId="0" fontId="27" fillId="57" borderId="0" xfId="0" applyFont="1" applyFill="1" applyBorder="1" applyAlignment="1">
      <alignment horizontal="left" vertical="top"/>
    </xf>
    <xf numFmtId="0" fontId="0" fillId="57" borderId="0" xfId="0" applyFill="1" applyAlignment="1">
      <alignment/>
    </xf>
    <xf numFmtId="0" fontId="27" fillId="57" borderId="0" xfId="0" applyFont="1" applyFill="1" applyAlignment="1">
      <alignment vertical="top"/>
    </xf>
    <xf numFmtId="3" fontId="25" fillId="57" borderId="0" xfId="0" applyNumberFormat="1" applyFont="1" applyFill="1" applyAlignment="1">
      <alignment horizontal="center"/>
    </xf>
    <xf numFmtId="0" fontId="0" fillId="57" borderId="0" xfId="0" applyFont="1" applyFill="1" applyAlignment="1">
      <alignment/>
    </xf>
    <xf numFmtId="0" fontId="27" fillId="57" borderId="0" xfId="0" applyFont="1" applyFill="1" applyBorder="1" applyAlignment="1">
      <alignment vertical="top" wrapText="1"/>
    </xf>
    <xf numFmtId="0" fontId="27" fillId="57" borderId="0" xfId="0" applyFont="1" applyFill="1" applyAlignment="1" applyProtection="1">
      <alignment vertical="top" wrapText="1"/>
      <protection locked="0"/>
    </xf>
    <xf numFmtId="0" fontId="25" fillId="57" borderId="0" xfId="0" applyFont="1" applyFill="1" applyBorder="1" applyAlignment="1" applyProtection="1">
      <alignment horizontal="center" vertical="center"/>
      <protection locked="0"/>
    </xf>
    <xf numFmtId="0" fontId="27" fillId="57" borderId="0" xfId="0" applyFont="1" applyFill="1" applyAlignment="1">
      <alignment vertical="top"/>
    </xf>
    <xf numFmtId="174" fontId="25" fillId="57" borderId="0" xfId="84" applyNumberFormat="1" applyFont="1" applyFill="1" applyBorder="1" applyAlignment="1" applyProtection="1">
      <alignment horizontal="right"/>
      <protection locked="0"/>
    </xf>
    <xf numFmtId="174" fontId="25" fillId="57" borderId="19" xfId="0" applyNumberFormat="1" applyFont="1" applyFill="1" applyBorder="1" applyAlignment="1">
      <alignment horizontal="left"/>
    </xf>
    <xf numFmtId="174" fontId="25" fillId="55" borderId="0" xfId="84" applyNumberFormat="1" applyFont="1" applyFill="1" applyBorder="1" applyAlignment="1">
      <alignment horizontal="right"/>
    </xf>
    <xf numFmtId="174" fontId="2" fillId="55" borderId="0" xfId="84" applyNumberFormat="1" applyFont="1" applyFill="1" applyBorder="1" applyAlignment="1">
      <alignment horizontal="right"/>
    </xf>
    <xf numFmtId="0" fontId="27" fillId="57" borderId="0" xfId="0" applyFont="1" applyFill="1" applyAlignment="1">
      <alignment vertical="top"/>
    </xf>
    <xf numFmtId="0" fontId="27" fillId="57" borderId="0" xfId="112" applyFont="1" applyFill="1" applyAlignment="1">
      <alignment vertical="top"/>
      <protection/>
    </xf>
    <xf numFmtId="0" fontId="71" fillId="57" borderId="0" xfId="0" applyFont="1" applyFill="1" applyAlignment="1">
      <alignment vertical="top"/>
    </xf>
    <xf numFmtId="0" fontId="27" fillId="57" borderId="0" xfId="115" applyFont="1" applyFill="1" applyBorder="1" applyAlignment="1" applyProtection="1">
      <alignment horizontal="left" vertical="top"/>
      <protection locked="0"/>
    </xf>
    <xf numFmtId="0" fontId="28" fillId="57" borderId="0" xfId="113" applyFont="1" applyFill="1" applyBorder="1" applyAlignment="1">
      <alignment horizontal="left" vertical="top"/>
      <protection/>
    </xf>
    <xf numFmtId="0" fontId="27" fillId="57" borderId="0" xfId="112" applyFont="1" applyFill="1" applyAlignment="1">
      <alignment vertical="top" wrapText="1"/>
      <protection/>
    </xf>
    <xf numFmtId="0" fontId="0" fillId="45" borderId="0" xfId="0" applyFill="1" applyAlignment="1">
      <alignment wrapText="1"/>
    </xf>
    <xf numFmtId="0" fontId="27" fillId="0" borderId="0" xfId="112" applyFont="1" applyFill="1" applyAlignment="1">
      <alignment vertical="top"/>
      <protection/>
    </xf>
    <xf numFmtId="0" fontId="12" fillId="57" borderId="23" xfId="104" applyFill="1" applyBorder="1" applyAlignment="1" applyProtection="1">
      <alignment horizontal="right"/>
      <protection/>
    </xf>
    <xf numFmtId="0" fontId="27" fillId="57" borderId="0" xfId="0" applyFont="1" applyFill="1" applyAlignment="1">
      <alignment vertical="top"/>
    </xf>
    <xf numFmtId="0" fontId="29" fillId="57" borderId="0" xfId="0" applyFont="1" applyFill="1" applyAlignment="1">
      <alignment vertical="top"/>
    </xf>
    <xf numFmtId="0" fontId="22" fillId="57" borderId="21" xfId="0" applyFont="1" applyFill="1" applyBorder="1" applyAlignment="1">
      <alignment horizontal="center"/>
    </xf>
    <xf numFmtId="0" fontId="22" fillId="57" borderId="0" xfId="0" applyFont="1" applyFill="1" applyAlignment="1">
      <alignment horizontal="center"/>
    </xf>
    <xf numFmtId="0" fontId="26" fillId="57" borderId="19" xfId="0" applyFont="1" applyFill="1" applyBorder="1" applyAlignment="1">
      <alignment horizontal="left" wrapText="1"/>
    </xf>
    <xf numFmtId="0" fontId="27" fillId="57" borderId="0" xfId="112" applyFont="1" applyFill="1" applyAlignment="1">
      <alignment vertical="top"/>
      <protection/>
    </xf>
    <xf numFmtId="0" fontId="27" fillId="57" borderId="0" xfId="112" applyFont="1" applyFill="1" applyAlignment="1">
      <alignment vertical="top" wrapText="1"/>
      <protection/>
    </xf>
    <xf numFmtId="183" fontId="25" fillId="57" borderId="0" xfId="81" applyNumberFormat="1" applyFont="1" applyFill="1" applyAlignment="1">
      <alignment horizontal="center" wrapText="1"/>
    </xf>
    <xf numFmtId="0" fontId="27" fillId="57" borderId="0" xfId="0" applyFont="1" applyFill="1" applyBorder="1" applyAlignment="1">
      <alignment horizontal="left" vertical="top"/>
    </xf>
    <xf numFmtId="0" fontId="20" fillId="57" borderId="19" xfId="0" applyFont="1" applyFill="1" applyBorder="1" applyAlignment="1">
      <alignment wrapText="1"/>
    </xf>
    <xf numFmtId="0" fontId="27" fillId="57" borderId="0" xfId="0" applyFont="1" applyFill="1" applyAlignment="1">
      <alignment horizontal="left" vertical="top"/>
    </xf>
    <xf numFmtId="0" fontId="27" fillId="0" borderId="0" xfId="0" applyFont="1" applyFill="1" applyAlignment="1">
      <alignment horizontal="left" vertical="top" wrapText="1"/>
    </xf>
    <xf numFmtId="0" fontId="70" fillId="57" borderId="21" xfId="0" applyFont="1" applyFill="1" applyBorder="1" applyAlignment="1">
      <alignment horizontal="center" wrapText="1"/>
    </xf>
    <xf numFmtId="0" fontId="70" fillId="57" borderId="0" xfId="0" applyFont="1" applyFill="1" applyBorder="1" applyAlignment="1">
      <alignment horizontal="center" wrapText="1"/>
    </xf>
    <xf numFmtId="0" fontId="71" fillId="57" borderId="0" xfId="0" applyFont="1" applyFill="1" applyAlignment="1">
      <alignment vertical="top"/>
    </xf>
    <xf numFmtId="0" fontId="27" fillId="57" borderId="0" xfId="0" applyFont="1" applyFill="1" applyAlignment="1">
      <alignment horizontal="left" vertical="top" wrapText="1"/>
    </xf>
    <xf numFmtId="0" fontId="27" fillId="57" borderId="0" xfId="0" applyFont="1" applyFill="1" applyBorder="1" applyAlignment="1">
      <alignment horizontal="left" vertical="top" wrapText="1"/>
    </xf>
    <xf numFmtId="0" fontId="30" fillId="57" borderId="0" xfId="0" applyFont="1" applyFill="1" applyAlignment="1">
      <alignment horizontal="left" vertical="top"/>
    </xf>
    <xf numFmtId="0" fontId="25" fillId="57" borderId="21" xfId="121" applyFont="1" applyFill="1" applyBorder="1" applyAlignment="1">
      <alignment horizontal="center"/>
      <protection/>
    </xf>
    <xf numFmtId="0" fontId="2" fillId="57" borderId="21" xfId="121" applyFill="1" applyBorder="1" applyAlignment="1">
      <alignment horizontal="center"/>
      <protection/>
    </xf>
    <xf numFmtId="0" fontId="0" fillId="57" borderId="21" xfId="0" applyFill="1" applyBorder="1" applyAlignment="1">
      <alignment/>
    </xf>
    <xf numFmtId="0" fontId="25" fillId="57" borderId="0" xfId="0" applyFont="1" applyFill="1" applyBorder="1" applyAlignment="1">
      <alignment horizontal="center"/>
    </xf>
    <xf numFmtId="0" fontId="0" fillId="57" borderId="0" xfId="0" applyFill="1" applyAlignment="1">
      <alignment/>
    </xf>
    <xf numFmtId="0" fontId="20" fillId="57" borderId="19" xfId="129" applyFont="1" applyFill="1" applyBorder="1" applyAlignment="1">
      <alignment horizontal="left" wrapText="1"/>
    </xf>
    <xf numFmtId="0" fontId="27" fillId="57" borderId="0" xfId="0" applyFont="1" applyFill="1" applyAlignment="1">
      <alignment vertical="top"/>
    </xf>
    <xf numFmtId="0" fontId="25" fillId="57" borderId="21" xfId="0" applyFont="1" applyFill="1" applyBorder="1" applyAlignment="1">
      <alignment horizontal="center"/>
    </xf>
    <xf numFmtId="3" fontId="25" fillId="57" borderId="0" xfId="0" applyNumberFormat="1" applyFont="1" applyFill="1" applyAlignment="1">
      <alignment horizontal="center"/>
    </xf>
    <xf numFmtId="172" fontId="22" fillId="57" borderId="21" xfId="109" applyNumberFormat="1" applyFont="1" applyFill="1" applyBorder="1" applyAlignment="1">
      <alignment horizontal="center" wrapText="1"/>
      <protection/>
    </xf>
    <xf numFmtId="0" fontId="27" fillId="57" borderId="0" xfId="0" applyFont="1" applyFill="1" applyAlignment="1">
      <alignment vertical="top" wrapText="1"/>
    </xf>
    <xf numFmtId="174" fontId="70" fillId="57" borderId="0" xfId="0" applyNumberFormat="1" applyFont="1" applyFill="1" applyAlignment="1">
      <alignment horizontal="center" wrapText="1"/>
    </xf>
    <xf numFmtId="0" fontId="27" fillId="57" borderId="0" xfId="113" applyFont="1" applyFill="1" applyBorder="1" applyAlignment="1">
      <alignment vertical="top" wrapText="1"/>
      <protection/>
    </xf>
    <xf numFmtId="0" fontId="29" fillId="57" borderId="0" xfId="113" applyFont="1" applyFill="1" applyAlignment="1">
      <alignment vertical="top"/>
      <protection/>
    </xf>
    <xf numFmtId="0" fontId="0" fillId="57" borderId="0" xfId="0" applyFill="1" applyAlignment="1">
      <alignment vertical="top" wrapText="1"/>
    </xf>
    <xf numFmtId="3" fontId="70" fillId="57" borderId="21" xfId="0" applyNumberFormat="1" applyFont="1" applyFill="1" applyBorder="1" applyAlignment="1">
      <alignment horizontal="center" wrapText="1"/>
    </xf>
    <xf numFmtId="0" fontId="25" fillId="57" borderId="0" xfId="113" applyFont="1" applyFill="1" applyAlignment="1">
      <alignment horizontal="center"/>
      <protection/>
    </xf>
    <xf numFmtId="0" fontId="20" fillId="57" borderId="19" xfId="0" applyFont="1" applyFill="1" applyBorder="1" applyAlignment="1">
      <alignment horizontal="left"/>
    </xf>
    <xf numFmtId="0" fontId="30" fillId="57" borderId="0" xfId="0" applyFont="1" applyFill="1" applyAlignment="1">
      <alignment vertical="top"/>
    </xf>
    <xf numFmtId="0" fontId="0" fillId="57" borderId="21" xfId="0" applyFill="1" applyBorder="1" applyAlignment="1">
      <alignment horizontal="center"/>
    </xf>
    <xf numFmtId="0" fontId="0" fillId="57" borderId="0" xfId="0" applyFill="1" applyAlignment="1">
      <alignment horizontal="center"/>
    </xf>
    <xf numFmtId="0" fontId="71" fillId="57" borderId="0" xfId="0" applyFont="1" applyFill="1" applyAlignment="1">
      <alignment vertical="center"/>
    </xf>
    <xf numFmtId="0" fontId="22" fillId="57" borderId="22" xfId="0" applyFont="1" applyFill="1" applyBorder="1" applyAlignment="1">
      <alignment horizontal="center" vertical="center" wrapText="1"/>
    </xf>
    <xf numFmtId="0" fontId="27" fillId="57" borderId="0" xfId="0" applyFont="1" applyFill="1" applyAlignment="1">
      <alignment/>
    </xf>
    <xf numFmtId="0" fontId="0" fillId="57" borderId="0" xfId="0" applyFont="1" applyFill="1" applyAlignment="1">
      <alignment/>
    </xf>
    <xf numFmtId="0" fontId="22" fillId="57" borderId="22" xfId="0" applyFont="1" applyFill="1" applyBorder="1" applyAlignment="1">
      <alignment horizontal="center" vertical="center"/>
    </xf>
    <xf numFmtId="0" fontId="27" fillId="57" borderId="0" xfId="0" applyFont="1" applyFill="1" applyBorder="1" applyAlignment="1">
      <alignment vertical="top" wrapText="1"/>
    </xf>
    <xf numFmtId="0" fontId="22" fillId="55" borderId="21" xfId="109" applyFont="1" applyFill="1" applyBorder="1" applyAlignment="1">
      <alignment horizontal="center" wrapText="1"/>
      <protection/>
    </xf>
    <xf numFmtId="0" fontId="22" fillId="55" borderId="0" xfId="109" applyFont="1" applyFill="1" applyBorder="1" applyAlignment="1">
      <alignment horizontal="center" wrapText="1"/>
      <protection/>
    </xf>
    <xf numFmtId="0" fontId="22" fillId="55" borderId="21" xfId="109" applyFont="1" applyFill="1" applyBorder="1" applyAlignment="1" applyProtection="1">
      <alignment horizontal="center" wrapText="1"/>
      <protection locked="0"/>
    </xf>
    <xf numFmtId="0" fontId="22" fillId="55" borderId="0" xfId="109" applyFont="1" applyFill="1" applyBorder="1" applyAlignment="1" applyProtection="1">
      <alignment horizontal="center" wrapText="1"/>
      <protection locked="0"/>
    </xf>
    <xf numFmtId="0" fontId="25" fillId="57" borderId="0" xfId="109" applyFont="1" applyFill="1" applyBorder="1" applyAlignment="1" applyProtection="1">
      <alignment horizontal="center" wrapText="1"/>
      <protection locked="0"/>
    </xf>
    <xf numFmtId="0" fontId="27" fillId="57" borderId="0" xfId="0" applyFont="1" applyFill="1" applyAlignment="1" applyProtection="1">
      <alignment vertical="top"/>
      <protection locked="0"/>
    </xf>
    <xf numFmtId="0" fontId="27" fillId="57" borderId="0" xfId="115" applyFont="1" applyFill="1" applyBorder="1" applyAlignment="1" applyProtection="1">
      <alignment horizontal="left" vertical="top"/>
      <protection locked="0"/>
    </xf>
    <xf numFmtId="0" fontId="27" fillId="57" borderId="0" xfId="0" applyFont="1" applyFill="1" applyAlignment="1" applyProtection="1">
      <alignment horizontal="left" vertical="top" wrapText="1"/>
      <protection locked="0"/>
    </xf>
    <xf numFmtId="0" fontId="26" fillId="57" borderId="19" xfId="0" applyFont="1" applyFill="1" applyBorder="1" applyAlignment="1" applyProtection="1">
      <alignment horizontal="left"/>
      <protection locked="0"/>
    </xf>
    <xf numFmtId="0" fontId="27" fillId="57" borderId="0" xfId="0" applyFont="1" applyFill="1" applyAlignment="1" applyProtection="1">
      <alignment horizontal="left" vertical="top"/>
      <protection locked="0"/>
    </xf>
    <xf numFmtId="0" fontId="29" fillId="57" borderId="0" xfId="0" applyFont="1" applyFill="1" applyAlignment="1" applyProtection="1">
      <alignment vertical="top"/>
      <protection locked="0"/>
    </xf>
    <xf numFmtId="0" fontId="27" fillId="57" borderId="0" xfId="0" applyFont="1" applyFill="1" applyBorder="1" applyAlignment="1" applyProtection="1">
      <alignment horizontal="left" vertical="top"/>
      <protection locked="0"/>
    </xf>
    <xf numFmtId="0" fontId="27" fillId="57" borderId="0" xfId="112" applyFont="1" applyFill="1" applyAlignment="1">
      <alignment horizontal="left" vertical="top"/>
      <protection/>
    </xf>
    <xf numFmtId="0" fontId="30" fillId="57" borderId="0" xfId="0" applyFont="1" applyFill="1" applyAlignment="1" applyProtection="1">
      <alignment vertical="top" wrapText="1"/>
      <protection locked="0"/>
    </xf>
    <xf numFmtId="0" fontId="27" fillId="57" borderId="0" xfId="0" applyFont="1" applyFill="1" applyAlignment="1" applyProtection="1">
      <alignment vertical="top" wrapText="1"/>
      <protection locked="0"/>
    </xf>
    <xf numFmtId="0" fontId="27" fillId="57" borderId="0" xfId="0" applyFont="1" applyFill="1" applyBorder="1" applyAlignment="1" applyProtection="1">
      <alignment vertical="top" wrapText="1"/>
      <protection locked="0"/>
    </xf>
    <xf numFmtId="0" fontId="25" fillId="57" borderId="21" xfId="0" applyFont="1" applyFill="1" applyBorder="1" applyAlignment="1" applyProtection="1">
      <alignment horizontal="center" vertical="center"/>
      <protection locked="0"/>
    </xf>
    <xf numFmtId="0" fontId="25" fillId="57" borderId="0" xfId="0" applyFont="1" applyFill="1" applyBorder="1" applyAlignment="1" applyProtection="1">
      <alignment horizontal="center" vertical="center"/>
      <protection locked="0"/>
    </xf>
    <xf numFmtId="3" fontId="25" fillId="57" borderId="21" xfId="113" applyNumberFormat="1" applyFont="1" applyFill="1" applyBorder="1" applyAlignment="1">
      <alignment horizontal="center"/>
      <protection/>
    </xf>
    <xf numFmtId="3" fontId="25" fillId="57" borderId="0" xfId="113" applyNumberFormat="1" applyFont="1" applyFill="1" applyBorder="1" applyAlignment="1">
      <alignment horizontal="center"/>
      <protection/>
    </xf>
  </cellXfs>
  <cellStyles count="12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omma 2 2" xfId="84"/>
    <cellStyle name="Comma 3" xfId="85"/>
    <cellStyle name="Comma 4" xfId="86"/>
    <cellStyle name="Currency" xfId="87"/>
    <cellStyle name="Currency [0]" xfId="88"/>
    <cellStyle name="data" xfId="89"/>
    <cellStyle name="data 2" xfId="90"/>
    <cellStyle name="Explanatory Text" xfId="91"/>
    <cellStyle name="Explanatory Text 2" xfId="92"/>
    <cellStyle name="Followed Hyperlink" xfId="93"/>
    <cellStyle name="Good" xfId="94"/>
    <cellStyle name="Good 2" xfId="95"/>
    <cellStyle name="Heading 1" xfId="96"/>
    <cellStyle name="Heading 1 2" xfId="97"/>
    <cellStyle name="Heading 2" xfId="98"/>
    <cellStyle name="Heading 2 2" xfId="99"/>
    <cellStyle name="Heading 3" xfId="100"/>
    <cellStyle name="Heading 3 2" xfId="101"/>
    <cellStyle name="Heading 4" xfId="102"/>
    <cellStyle name="Heading 4 2" xfId="103"/>
    <cellStyle name="Hyperlink" xfId="104"/>
    <cellStyle name="Input" xfId="105"/>
    <cellStyle name="Input 2" xfId="106"/>
    <cellStyle name="Linked Cell" xfId="107"/>
    <cellStyle name="Linked Cell 2" xfId="108"/>
    <cellStyle name="Microsoft Excel found an error in the formula you entered. Do you want to accept the correction proposed below?&#10;&#10;|&#10;&#10;• To accept the correction, click Yes.&#10;• To close this message and correct the formula yourself, click No." xfId="109"/>
    <cellStyle name="Neutral" xfId="110"/>
    <cellStyle name="Neutral 2" xfId="111"/>
    <cellStyle name="Normal 10" xfId="112"/>
    <cellStyle name="Normal 2" xfId="113"/>
    <cellStyle name="Normal 2 2" xfId="114"/>
    <cellStyle name="Normal 2 2 3" xfId="115"/>
    <cellStyle name="Normal 3" xfId="116"/>
    <cellStyle name="Normal 3 2" xfId="117"/>
    <cellStyle name="Normal 3 34" xfId="118"/>
    <cellStyle name="Normal 4" xfId="119"/>
    <cellStyle name="Normal_Sheet1" xfId="120"/>
    <cellStyle name="Normal_Table 5.20" xfId="121"/>
    <cellStyle name="Normal_Table 6.14" xfId="122"/>
    <cellStyle name="Normal_Table A3.16" xfId="123"/>
    <cellStyle name="Note" xfId="124"/>
    <cellStyle name="Note 2" xfId="125"/>
    <cellStyle name="Output" xfId="126"/>
    <cellStyle name="Output 2" xfId="127"/>
    <cellStyle name="Percent" xfId="128"/>
    <cellStyle name="Title" xfId="129"/>
    <cellStyle name="Title 2" xfId="130"/>
    <cellStyle name="Total" xfId="131"/>
    <cellStyle name="Total 2" xfId="132"/>
    <cellStyle name="tothead" xfId="133"/>
    <cellStyle name="Warning Text" xfId="134"/>
    <cellStyle name="Warning Text 2" xfId="135"/>
  </cellStyles>
  <dxfs count="83">
    <dxf>
      <fill>
        <patternFill>
          <bgColor rgb="FFFFFF00"/>
        </patternFill>
      </fill>
    </dxf>
    <dxf>
      <fill>
        <patternFill>
          <bgColor rgb="FFFFFF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5" tint="-0.24993999302387238"/>
        </patternFill>
      </fill>
    </dxf>
    <dxf>
      <fill>
        <patternFill>
          <bgColor theme="5" tint="-0.24993999302387238"/>
        </patternFill>
      </fill>
    </dxf>
    <dxf>
      <fill>
        <patternFill>
          <bgColor rgb="FFFFFF00"/>
        </patternFill>
      </fill>
    </dxf>
    <dxf>
      <fill>
        <patternFill>
          <bgColor theme="9"/>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rgb="FFFFFF00"/>
        </patternFill>
      </fill>
    </dxf>
    <dxf>
      <font>
        <color auto="1"/>
      </font>
      <fill>
        <patternFill>
          <bgColor theme="5"/>
        </patternFill>
      </fill>
    </dxf>
    <dxf>
      <fill>
        <patternFill>
          <bgColor rgb="FFFFFF00"/>
        </patternFill>
      </fill>
    </dxf>
    <dxf>
      <fill>
        <patternFill>
          <bgColor theme="9"/>
        </patternFill>
      </fill>
    </dxf>
    <dxf>
      <fill>
        <patternFill>
          <bgColor theme="5" tint="-0.24993999302387238"/>
        </patternFill>
      </fill>
    </dxf>
    <dxf>
      <fill>
        <patternFill>
          <bgColor theme="9"/>
        </patternFill>
      </fill>
    </dxf>
    <dxf>
      <fill>
        <patternFill>
          <bgColor rgb="FFFFFF00"/>
        </patternFill>
      </fill>
    </dxf>
    <dxf>
      <fill>
        <patternFill>
          <bgColor theme="9"/>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5" tint="-0.24993999302387238"/>
        </patternFill>
      </fill>
    </dxf>
    <dxf>
      <fill>
        <patternFill>
          <bgColor theme="9"/>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5" tint="-0.24993999302387238"/>
        </patternFill>
      </fill>
    </dxf>
    <dxf>
      <fill>
        <patternFill>
          <bgColor theme="9"/>
        </patternFill>
      </fill>
    </dxf>
    <dxf>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1724025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257175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800100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619125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2152650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1952625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371475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1609725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323850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1562100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57150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400050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361950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0.85546875" defaultRowHeight="12.75"/>
  <cols>
    <col min="1" max="1" width="4.421875" style="2" customWidth="1"/>
    <col min="2" max="2" width="19.8515625" style="2" bestFit="1" customWidth="1"/>
    <col min="3" max="3" width="144.421875" style="2" customWidth="1"/>
    <col min="4" max="4" width="2.7109375" style="2" customWidth="1"/>
    <col min="5" max="229" width="9.140625" style="2" customWidth="1"/>
    <col min="230" max="16384" width="0.85546875" style="2" customWidth="1"/>
  </cols>
  <sheetData>
    <row r="1" spans="1:4" s="8" customFormat="1" ht="57" customHeight="1">
      <c r="A1" s="13"/>
      <c r="B1" s="13"/>
      <c r="C1" s="13"/>
      <c r="D1" s="13"/>
    </row>
    <row r="2" spans="1:4" s="8" customFormat="1" ht="7.5" customHeight="1">
      <c r="A2" s="14"/>
      <c r="B2" s="14"/>
      <c r="C2" s="14"/>
      <c r="D2" s="13"/>
    </row>
    <row r="3" spans="1:4" s="8" customFormat="1" ht="15" customHeight="1">
      <c r="A3" s="13"/>
      <c r="B3" s="13"/>
      <c r="C3" s="13"/>
      <c r="D3" s="13"/>
    </row>
    <row r="4" spans="1:4" s="5" customFormat="1" ht="12.75">
      <c r="A4" s="23" t="s">
        <v>103</v>
      </c>
      <c r="B4" s="24"/>
      <c r="C4" s="24"/>
      <c r="D4" s="4"/>
    </row>
    <row r="5" spans="1:4" s="5" customFormat="1" ht="13.5" thickBot="1">
      <c r="A5" s="25" t="s">
        <v>123</v>
      </c>
      <c r="B5" s="3"/>
      <c r="C5" s="3"/>
      <c r="D5" s="4"/>
    </row>
    <row r="6" spans="1:4" s="5" customFormat="1" ht="6" customHeight="1">
      <c r="A6" s="4"/>
      <c r="B6" s="4"/>
      <c r="C6" s="4"/>
      <c r="D6" s="4"/>
    </row>
    <row r="7" spans="1:4" s="5" customFormat="1" ht="12.75" customHeight="1">
      <c r="A7" s="259"/>
      <c r="B7" s="260" t="str">
        <f>LEFT(epi_resi_cdays_state_1yr,FIND(":",epi_resi_cdays_state_1yr)-1)</f>
        <v>Table RMHC.1</v>
      </c>
      <c r="C7" s="261" t="str">
        <f>MID(epi_resi_cdays_state_1yr,FIND(":",epi_resi_cdays_state_1yr)+2,LEN(epi_resi_cdays_state_1yr))</f>
        <v>Residential mental health care episodes, residents and residential care days, states and territories, 2014–15</v>
      </c>
      <c r="D7" s="4"/>
    </row>
    <row r="8" spans="1:4" s="5" customFormat="1" ht="12.75" customHeight="1">
      <c r="A8" s="251"/>
      <c r="B8" s="260" t="str">
        <f>LEFT(epi_resi_cdays_historic,FIND(":",epi_resi_cdays_historic)-1)</f>
        <v>Table RMHC.2</v>
      </c>
      <c r="C8" s="261" t="str">
        <f>MID(epi_resi_cdays_historic,FIND(":",epi_resi_cdays_historic)+2,LEN(epi_resi_cdays_historic))</f>
        <v>Residential mental health care episodes, residents and residential care days, 2005–06 to 2014–15</v>
      </c>
      <c r="D8" s="4"/>
    </row>
    <row r="9" spans="1:4" s="5" customFormat="1" ht="12.75" customHeight="1">
      <c r="A9" s="251"/>
      <c r="B9" s="260" t="str">
        <f>LEFT(epi_sex_age_state_1yr,FIND(":",epi_sex_age_state_1yr)-1)</f>
        <v>Table RMHC.3</v>
      </c>
      <c r="C9" s="261" t="str">
        <f>MID(epi_sex_age_state_1yr,FIND(":",epi_sex_age_state_1yr)+2,LEN(epi_sex_age_state_1yr))</f>
        <v>Residential mental health care episodes, by sex and age group, states and territories, 2014–15</v>
      </c>
      <c r="D9" s="4"/>
    </row>
    <row r="10" spans="1:4" s="5" customFormat="1" ht="12.75" customHeight="1">
      <c r="A10" s="251"/>
      <c r="B10" s="417" t="str">
        <f>LEFT(Indig_cob_remote_state_1yr,FIND(":",Indig_cob_remote_state_1yr)-1)</f>
        <v>Table RMHC.4</v>
      </c>
      <c r="C10" s="261" t="str">
        <f>MID(Indig_cob_remote_state_1yr,FIND(":",Indig_cob_remote_state_1yr)+2,LEN(Indig_cob_remote_state_1yr))</f>
        <v>Residential mental health care episodes, by Indigenous status, country of birth, remoteness area of usual residence and SEIFA quintiles, states and territories, 2014–15</v>
      </c>
      <c r="D10" s="4"/>
    </row>
    <row r="11" spans="1:4" s="5" customFormat="1" ht="12.75" customHeight="1">
      <c r="A11" s="251"/>
      <c r="B11" s="260" t="str">
        <f>LEFT(epi_sex_age_historic,FIND(":",epi_sex_age_historic)-1)</f>
        <v>Table RMHC.5</v>
      </c>
      <c r="C11" s="261" t="str">
        <f>MID(epi_sex_age_historic,FIND(":",epi_sex_age_historic)+2,LEN(epi_sex_age_historic))</f>
        <v>Residential mental health care episodes per 10,000 population(a), by sex and age group, 2005–06 to 2014–15</v>
      </c>
      <c r="D11" s="4"/>
    </row>
    <row r="12" spans="1:4" s="5" customFormat="1" ht="12.75" customHeight="1">
      <c r="A12" s="251"/>
      <c r="B12" s="260" t="str">
        <f>LEFT(epi_demogs_1yr,FIND(":",epi_demogs_1yr)-1)</f>
        <v>Table RMHC.6</v>
      </c>
      <c r="C12" s="261" t="str">
        <f>MID(epi_demogs_1yr,FIND(":",epi_demogs_1yr)+2,LEN(epi_demogs_1yr))</f>
        <v>Residential mental health care episodes, by resident demographic characteristics, 2005–06 to 2014–15</v>
      </c>
      <c r="D12" s="4"/>
    </row>
    <row r="13" spans="1:4" s="5" customFormat="1" ht="12.75" customHeight="1">
      <c r="A13" s="251"/>
      <c r="B13" s="260" t="str">
        <f>LEFT(resi_len_stay_state_1yr,FIND(":",resi_len_stay_state_1yr)-1)</f>
        <v>Table RMHC.7</v>
      </c>
      <c r="C13" s="261" t="str">
        <f>MID(resi_len_stay_state_1yr,FIND(":",resi_len_stay_state_1yr)+2,LEN(resi_len_stay_state_1yr))</f>
        <v>Residential mental health care episodes(a), by length of completed residential stay, states and territories, 2014–15</v>
      </c>
      <c r="D13" s="4"/>
    </row>
    <row r="14" spans="1:4" s="5" customFormat="1" ht="12.75" customHeight="1">
      <c r="A14" s="257"/>
      <c r="B14" s="260" t="str">
        <f>LEFT(resi_len_stay_historic,FIND(":",resi_len_stay_historic)-1)</f>
        <v>Table RMHC.8</v>
      </c>
      <c r="C14" s="261" t="str">
        <f>MID(resi_len_stay_historic,FIND(":",resi_len_stay_historic)+2,LEN(resi_len_stay_historic))</f>
        <v>Residential mental health care episodes(a), by length of completed residential stay, 2005–06 to 2014–15</v>
      </c>
      <c r="D14" s="4"/>
    </row>
    <row r="15" spans="1:4" s="5" customFormat="1" ht="12.75" customHeight="1">
      <c r="A15" s="251"/>
      <c r="B15" s="260" t="str">
        <f>LEFT(epi_len_historic,FIND(":",epi_len_historic)-1)</f>
        <v>Table RMHC.9</v>
      </c>
      <c r="C15" s="261" t="str">
        <f>MID(epi_len_historic,FIND(":",epi_len_historic)+2,LEN(epi_len_historic))</f>
        <v>Residential mental health care episodes, by length of episode, 2005–06 to 2014–15</v>
      </c>
      <c r="D15" s="4"/>
    </row>
    <row r="16" spans="1:4" s="5" customFormat="1" ht="12.75" customHeight="1">
      <c r="A16" s="251"/>
      <c r="B16" s="260" t="str">
        <f>LEFT(legalstat_epi_state_1yr,FIND(":",legalstat_epi_state_1yr)-1)</f>
        <v>Table RMHC.10</v>
      </c>
      <c r="C16" s="261" t="str">
        <f>MID(legalstat_epi_state_1yr,FIND(":",legalstat_epi_state_1yr)+2,LEN(legalstat_epi_state_1yr))</f>
        <v>Residential mental health care episodes, by mental health legal status(a), states and territories, 2014–15</v>
      </c>
      <c r="D16" s="4"/>
    </row>
    <row r="17" spans="1:4" s="5" customFormat="1" ht="12.75" customHeight="1">
      <c r="A17" s="251"/>
      <c r="B17" s="260" t="str">
        <f>LEFT(legalstat_5_PDx_1yr,FIND(":",legalstat_5_PDx_1yr)-1)</f>
        <v>Table RMHC.11</v>
      </c>
      <c r="C17" s="261" t="str">
        <f>MID(legalstat_5_PDx_1yr,FIND(":",legalstat_5_PDx_1yr)+2,LEN(legalstat_5_PDx_1yr))</f>
        <v>Residential mental health care episodes, by mental health legal status, for the five most commonly reported principal diagnoses, 2014–15</v>
      </c>
      <c r="D17" s="4"/>
    </row>
    <row r="18" spans="1:4" ht="12.75" customHeight="1">
      <c r="A18" s="4"/>
      <c r="B18" s="260" t="str">
        <f>LEFT(legalstat_5_PDx_historic,FIND(":",legalstat_5_PDx_historic)-1)</f>
        <v>Table RMHC.12</v>
      </c>
      <c r="C18" s="261" t="str">
        <f>MID(legalstat_5_PDx_historic,FIND(":",legalstat_5_PDx_historic)+2,LEN(legalstat_5_PDx_historic))</f>
        <v>Residential mental health care episodes, by mental health legal status, for five most commonly reported principal diagnoses, 2005–06 to 2014–15</v>
      </c>
      <c r="D18" s="1"/>
    </row>
    <row r="19" spans="1:4" s="5" customFormat="1" ht="12.75" customHeight="1">
      <c r="A19" s="251"/>
      <c r="B19" s="260" t="str">
        <f>LEFT(legalstat_state_historic,FIND(":",legalstat_state_historic)-1)</f>
        <v>Table RMHC.13</v>
      </c>
      <c r="C19" s="261" t="str">
        <f>MID(legalstat_state_historic,FIND(":",legalstat_state_historic)+2,LEN(legalstat_state_historic))</f>
        <v>Residential mental health care episodes, by mental health legal status(a), states and territories, 2005–06 to 2014–15</v>
      </c>
      <c r="D19" s="4"/>
    </row>
    <row r="20" spans="1:4" s="5" customFormat="1" ht="12.75" customHeight="1">
      <c r="A20" s="251"/>
      <c r="B20" s="260" t="str">
        <f>LEFT(epi_prin_diag_ICD10AM_state_1yr,FIND(":",epi_prin_diag_ICD10AM_state_1yr)-1)</f>
        <v>Table RMHC.14</v>
      </c>
      <c r="C20" s="261" t="str">
        <f>MID(epi_prin_diag_ICD10AM_state_1yr,FIND(":",epi_prin_diag_ICD10AM_state_1yr)+2,LEN(epi_prin_diag_ICD10AM_state_1yr))</f>
        <v>Residential mental health care episodes, by principal diagnosis in ICD-10-AM groupings, states and territories, 2014–15</v>
      </c>
      <c r="D20" s="4"/>
    </row>
    <row r="21" spans="1:4" s="5" customFormat="1" ht="12.75" customHeight="1">
      <c r="A21" s="251"/>
      <c r="B21" s="260" t="str">
        <f>LEFT(epi_prin_diag_ICD10AM_1yr,FIND(":",epi_prin_diag_ICD10AM_1yr)-1)</f>
        <v>Table RMHC.15</v>
      </c>
      <c r="C21" s="261" t="str">
        <f>MID(epi_prin_diag_ICD10AM_1yr,FIND(":",epi_prin_diag_ICD10AM_1yr)+2,LEN(epi_prin_diag_ICD10AM_1yr))</f>
        <v>Residential mental health care episodes, by principal diagnosis in ICD-10-AM groupings, 2014–15</v>
      </c>
      <c r="D21" s="4"/>
    </row>
    <row r="22" spans="1:4" ht="12.75" customHeight="1">
      <c r="A22" s="300"/>
      <c r="B22" s="260" t="str">
        <f>LEFT(referral_type_historic,FIND(":",referral_type_historic)-1)</f>
        <v>Table RMHC.16</v>
      </c>
      <c r="C22" s="261" t="s">
        <v>370</v>
      </c>
      <c r="D22" s="1"/>
    </row>
    <row r="23" spans="1:4" ht="12.75" customHeight="1">
      <c r="A23" s="22"/>
      <c r="B23" s="260" t="str">
        <f>LEFT(epi_endmode_state_1yr,FIND(":",epi_endmode_state_1yr)-1)</f>
        <v>Table RMHC.17</v>
      </c>
      <c r="C23" s="261" t="s">
        <v>178</v>
      </c>
      <c r="D23" s="1"/>
    </row>
    <row r="24" spans="1:4" ht="12.75" customHeight="1">
      <c r="A24" s="22"/>
      <c r="B24" s="260" t="str">
        <f>LEFT(MH_orgs_reporting_to_NRMHC,FIND(":",MH_orgs_reporting_to_NRMHC)-1)</f>
        <v>Table RMHC.18</v>
      </c>
      <c r="C24" s="261" t="str">
        <f>MID(MH_orgs_reporting_to_NRMHC,FIND(":",MH_orgs_reporting_to_NRMHC)+2,LEN(MH_orgs_reporting_to_NRMHC))</f>
        <v>Mental health organisations reporting to the National Residential Mental Health Care Database, 2014–15</v>
      </c>
      <c r="D24" s="1"/>
    </row>
    <row r="25" spans="1:4" ht="9" customHeight="1">
      <c r="A25" s="22"/>
      <c r="B25" s="22"/>
      <c r="C25" s="22"/>
      <c r="D25" s="22"/>
    </row>
  </sheetData>
  <sheetProtection/>
  <hyperlinks>
    <hyperlink ref="B7" location="epi_resi_cdays_state_1yr" display="epi_resi_cdays_state_1yr"/>
    <hyperlink ref="B8" location="epi_resi_cdays_historic" display="epi_resi_cdays_historic"/>
    <hyperlink ref="B12" location="epi_demogs_1yr" display="epi_demogs_1yr"/>
    <hyperlink ref="B13" location="resi_len_stay_state_1yr" display="resi_len_stay_state_1yr"/>
    <hyperlink ref="B14" location="resi_len_stay_historic" display="resi_len_stay_historic"/>
    <hyperlink ref="B15" location="epi_len_historic" display="epi_len_historic"/>
    <hyperlink ref="B16" location="legalstat_epi_state_1yr" display="legalstat_epi_state_1yr"/>
    <hyperlink ref="B17" location="legalstat_5_PDx_1yr" display="legalstat_5_PDx_1yr"/>
    <hyperlink ref="B18" location="legalstat_5_PDx_historic" display="legalstat_5_PDx_historic"/>
    <hyperlink ref="B19" location="legalstat_state_historic" display="legalstat_state_historic"/>
    <hyperlink ref="B9" location="epi_sex_age_state_1yr" display="epi_sex_age_state_1yr"/>
    <hyperlink ref="B10" location="Indig_cob_remote_state_1yr" display="Indig_cob_remote_state_1yr"/>
    <hyperlink ref="B11" location="epi_sex_age_historic" display="epi_sex_age_historic"/>
    <hyperlink ref="B20" location="epi_prin_diag_ICD10AM_state_1yr" display="epi_prin_diag_ICD10AM_state_1yr"/>
    <hyperlink ref="B21" location="epi_prin_diag_ICD10AM_1yr" display="epi_prin_diag_ICD10AM_1yr"/>
    <hyperlink ref="B22" location="referral_type_historic" display="referral_type_historic"/>
    <hyperlink ref="B24" location="MH_orgs_reporting_to_NRMHC" display="MH_orgs_reporting_to_NRMHC"/>
    <hyperlink ref="B23" location="epi_endmode_state_1yr" display="epi_endmode_state_1yr"/>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N32"/>
  <sheetViews>
    <sheetView zoomScalePageLayoutView="0" workbookViewId="0" topLeftCell="A1">
      <selection activeCell="A1" sqref="A1"/>
    </sheetView>
  </sheetViews>
  <sheetFormatPr defaultColWidth="9.140625" defaultRowHeight="12.75"/>
  <cols>
    <col min="1" max="1" width="4.421875" style="2" customWidth="1"/>
    <col min="2" max="2" width="15.8515625" style="2" customWidth="1"/>
    <col min="3" max="3" width="9.7109375" style="2" customWidth="1"/>
    <col min="4" max="4" width="9.7109375" style="8" customWidth="1"/>
    <col min="5" max="12" width="9.7109375" style="2" customWidth="1"/>
    <col min="13" max="13" width="17.28125" style="2" customWidth="1"/>
    <col min="14" max="14" width="2.7109375" style="2" customWidth="1"/>
    <col min="15" max="16384" width="9.140625" style="2" customWidth="1"/>
  </cols>
  <sheetData>
    <row r="1" spans="1:14" s="8" customFormat="1" ht="57" customHeight="1">
      <c r="A1" s="13"/>
      <c r="B1" s="13"/>
      <c r="C1" s="13"/>
      <c r="D1" s="13"/>
      <c r="E1" s="13"/>
      <c r="F1" s="13"/>
      <c r="G1" s="13"/>
      <c r="H1" s="13"/>
      <c r="I1" s="13"/>
      <c r="J1" s="13"/>
      <c r="K1" s="13"/>
      <c r="L1" s="13"/>
      <c r="M1" s="13"/>
      <c r="N1" s="13"/>
    </row>
    <row r="2" spans="1:14" s="8" customFormat="1" ht="7.5" customHeight="1">
      <c r="A2" s="14"/>
      <c r="B2" s="14"/>
      <c r="C2" s="14"/>
      <c r="D2" s="14"/>
      <c r="E2" s="14"/>
      <c r="F2" s="14"/>
      <c r="G2" s="14"/>
      <c r="H2" s="14"/>
      <c r="I2" s="14"/>
      <c r="J2" s="14"/>
      <c r="K2" s="14"/>
      <c r="L2" s="14"/>
      <c r="M2" s="14"/>
      <c r="N2" s="13"/>
    </row>
    <row r="3" spans="1:14" s="8" customFormat="1" ht="15" customHeight="1">
      <c r="A3" s="13"/>
      <c r="B3" s="13"/>
      <c r="C3" s="13"/>
      <c r="D3" s="13"/>
      <c r="E3" s="13"/>
      <c r="F3" s="13"/>
      <c r="G3" s="13"/>
      <c r="H3" s="13"/>
      <c r="I3" s="13"/>
      <c r="J3" s="13"/>
      <c r="K3" s="13"/>
      <c r="L3" s="13"/>
      <c r="M3" s="13"/>
      <c r="N3" s="13"/>
    </row>
    <row r="4" spans="1:14" s="5" customFormat="1" ht="12.75">
      <c r="A4" s="44" t="str">
        <f>'Table of contents'!A4</f>
        <v>Mental health services in Australia</v>
      </c>
      <c r="B4" s="44"/>
      <c r="C4" s="44"/>
      <c r="D4" s="44"/>
      <c r="E4" s="45"/>
      <c r="F4" s="45"/>
      <c r="G4" s="46"/>
      <c r="H4" s="46"/>
      <c r="I4" s="46"/>
      <c r="J4" s="46"/>
      <c r="K4" s="46"/>
      <c r="L4" s="46"/>
      <c r="M4" s="46"/>
      <c r="N4" s="72"/>
    </row>
    <row r="5" spans="1:14" s="5" customFormat="1" ht="13.5" thickBot="1">
      <c r="A5" s="49" t="str">
        <f>'Table of contents'!A5</f>
        <v>RMHC: Residential mental health care (version 1.0)</v>
      </c>
      <c r="B5" s="49"/>
      <c r="C5" s="49"/>
      <c r="D5" s="49"/>
      <c r="E5" s="50"/>
      <c r="F5" s="50"/>
      <c r="G5" s="50"/>
      <c r="H5" s="50"/>
      <c r="I5" s="50"/>
      <c r="J5" s="50"/>
      <c r="K5" s="50"/>
      <c r="L5" s="50"/>
      <c r="M5" s="86" t="s">
        <v>89</v>
      </c>
      <c r="N5" s="72"/>
    </row>
    <row r="6" spans="1:14" s="5" customFormat="1" ht="6" customHeight="1">
      <c r="A6" s="18"/>
      <c r="B6" s="18"/>
      <c r="C6" s="18"/>
      <c r="D6" s="18"/>
      <c r="E6" s="18"/>
      <c r="F6" s="18"/>
      <c r="G6" s="18"/>
      <c r="H6" s="18"/>
      <c r="I6" s="18"/>
      <c r="J6" s="265"/>
      <c r="K6" s="338"/>
      <c r="L6" s="353"/>
      <c r="M6" s="18"/>
      <c r="N6" s="72"/>
    </row>
    <row r="7" spans="1:14" s="5" customFormat="1" ht="15.75" customHeight="1" thickBot="1">
      <c r="A7" s="570" t="s">
        <v>293</v>
      </c>
      <c r="B7" s="570"/>
      <c r="C7" s="570"/>
      <c r="D7" s="570"/>
      <c r="E7" s="570"/>
      <c r="F7" s="570"/>
      <c r="G7" s="570"/>
      <c r="H7" s="570"/>
      <c r="I7" s="570"/>
      <c r="J7" s="570"/>
      <c r="K7" s="570"/>
      <c r="L7" s="570"/>
      <c r="M7" s="570"/>
      <c r="N7" s="72"/>
    </row>
    <row r="8" spans="1:14" s="5" customFormat="1" ht="38.25" customHeight="1" thickBot="1">
      <c r="A8" s="118"/>
      <c r="B8" s="118" t="s">
        <v>82</v>
      </c>
      <c r="C8" s="75" t="s">
        <v>159</v>
      </c>
      <c r="D8" s="75" t="s">
        <v>160</v>
      </c>
      <c r="E8" s="75" t="s">
        <v>161</v>
      </c>
      <c r="F8" s="75" t="s">
        <v>162</v>
      </c>
      <c r="G8" s="75" t="s">
        <v>163</v>
      </c>
      <c r="H8" s="75" t="s">
        <v>164</v>
      </c>
      <c r="I8" s="75" t="s">
        <v>165</v>
      </c>
      <c r="J8" s="75" t="s">
        <v>166</v>
      </c>
      <c r="K8" s="75" t="s">
        <v>167</v>
      </c>
      <c r="L8" s="75" t="s">
        <v>355</v>
      </c>
      <c r="M8" s="75" t="s">
        <v>356</v>
      </c>
      <c r="N8" s="77"/>
    </row>
    <row r="9" spans="1:14" s="29" customFormat="1" ht="12.75" customHeight="1">
      <c r="A9" s="119">
        <v>1</v>
      </c>
      <c r="B9" s="120"/>
      <c r="C9" s="547" t="s">
        <v>71</v>
      </c>
      <c r="D9" s="547"/>
      <c r="E9" s="547"/>
      <c r="F9" s="547"/>
      <c r="G9" s="547"/>
      <c r="H9" s="547"/>
      <c r="I9" s="547"/>
      <c r="J9" s="547"/>
      <c r="K9" s="547"/>
      <c r="L9" s="547"/>
      <c r="M9" s="121"/>
      <c r="N9" s="77"/>
    </row>
    <row r="10" spans="1:14" s="5" customFormat="1" ht="12.75" customHeight="1">
      <c r="A10" s="122">
        <v>2</v>
      </c>
      <c r="B10" s="123" t="s">
        <v>76</v>
      </c>
      <c r="C10" s="60">
        <v>881</v>
      </c>
      <c r="D10" s="124">
        <v>930</v>
      </c>
      <c r="E10" s="124">
        <v>1364</v>
      </c>
      <c r="F10" s="124">
        <v>1637</v>
      </c>
      <c r="G10" s="124">
        <v>1863</v>
      </c>
      <c r="H10" s="124">
        <v>1937</v>
      </c>
      <c r="I10" s="124">
        <v>2936</v>
      </c>
      <c r="J10" s="124">
        <v>3670</v>
      </c>
      <c r="K10" s="124">
        <v>3828</v>
      </c>
      <c r="L10" s="124">
        <v>4326</v>
      </c>
      <c r="M10" s="79" t="s">
        <v>44</v>
      </c>
      <c r="N10" s="77"/>
    </row>
    <row r="11" spans="1:14" s="5" customFormat="1" ht="12.75" customHeight="1">
      <c r="A11" s="122">
        <v>3</v>
      </c>
      <c r="B11" s="123" t="s">
        <v>77</v>
      </c>
      <c r="C11" s="123">
        <v>264</v>
      </c>
      <c r="D11" s="124">
        <v>311</v>
      </c>
      <c r="E11" s="124">
        <v>602</v>
      </c>
      <c r="F11" s="124">
        <v>657</v>
      </c>
      <c r="G11" s="124">
        <v>759</v>
      </c>
      <c r="H11" s="124">
        <v>920</v>
      </c>
      <c r="I11" s="124">
        <v>1327</v>
      </c>
      <c r="J11" s="124">
        <v>1466</v>
      </c>
      <c r="K11" s="124">
        <v>1713</v>
      </c>
      <c r="L11" s="124">
        <v>1934</v>
      </c>
      <c r="M11" s="79" t="s">
        <v>44</v>
      </c>
      <c r="N11" s="78"/>
    </row>
    <row r="12" spans="1:14" s="5" customFormat="1" ht="12.75" customHeight="1">
      <c r="A12" s="122">
        <v>4</v>
      </c>
      <c r="B12" s="123" t="s">
        <v>78</v>
      </c>
      <c r="C12" s="123">
        <v>420</v>
      </c>
      <c r="D12" s="124">
        <v>468</v>
      </c>
      <c r="E12" s="124">
        <v>468</v>
      </c>
      <c r="F12" s="124">
        <v>457</v>
      </c>
      <c r="G12" s="124">
        <v>554</v>
      </c>
      <c r="H12" s="124">
        <v>546</v>
      </c>
      <c r="I12" s="124">
        <v>588</v>
      </c>
      <c r="J12" s="124">
        <v>601</v>
      </c>
      <c r="K12" s="124">
        <v>647</v>
      </c>
      <c r="L12" s="124">
        <v>698</v>
      </c>
      <c r="M12" s="79" t="s">
        <v>44</v>
      </c>
      <c r="N12" s="126"/>
    </row>
    <row r="13" spans="1:14" s="5" customFormat="1" ht="12.75" customHeight="1">
      <c r="A13" s="122">
        <v>5</v>
      </c>
      <c r="B13" s="123" t="s">
        <v>79</v>
      </c>
      <c r="C13" s="123">
        <v>301</v>
      </c>
      <c r="D13" s="124">
        <v>319</v>
      </c>
      <c r="E13" s="124">
        <v>298</v>
      </c>
      <c r="F13" s="124">
        <v>277</v>
      </c>
      <c r="G13" s="124">
        <v>287</v>
      </c>
      <c r="H13" s="124">
        <v>265</v>
      </c>
      <c r="I13" s="124">
        <v>297</v>
      </c>
      <c r="J13" s="124">
        <v>258</v>
      </c>
      <c r="K13" s="124">
        <v>272</v>
      </c>
      <c r="L13" s="124">
        <v>270</v>
      </c>
      <c r="M13" s="79" t="s">
        <v>44</v>
      </c>
      <c r="N13" s="126"/>
    </row>
    <row r="14" spans="1:14" s="5" customFormat="1" ht="12.75" customHeight="1">
      <c r="A14" s="122">
        <v>6</v>
      </c>
      <c r="B14" s="123" t="s">
        <v>80</v>
      </c>
      <c r="C14" s="123">
        <v>148</v>
      </c>
      <c r="D14" s="124">
        <v>142</v>
      </c>
      <c r="E14" s="124">
        <v>136</v>
      </c>
      <c r="F14" s="124">
        <v>143</v>
      </c>
      <c r="G14" s="124">
        <v>147</v>
      </c>
      <c r="H14" s="124">
        <v>157</v>
      </c>
      <c r="I14" s="124">
        <v>167</v>
      </c>
      <c r="J14" s="124">
        <v>157</v>
      </c>
      <c r="K14" s="124">
        <v>159</v>
      </c>
      <c r="L14" s="124">
        <v>176</v>
      </c>
      <c r="M14" s="79" t="s">
        <v>44</v>
      </c>
      <c r="N14" s="126"/>
    </row>
    <row r="15" spans="1:14" s="5" customFormat="1" ht="12.75" customHeight="1">
      <c r="A15" s="122">
        <v>7</v>
      </c>
      <c r="B15" s="123" t="s">
        <v>81</v>
      </c>
      <c r="C15" s="123">
        <v>331</v>
      </c>
      <c r="D15" s="124">
        <v>361</v>
      </c>
      <c r="E15" s="124">
        <v>353</v>
      </c>
      <c r="F15" s="124">
        <v>326</v>
      </c>
      <c r="G15" s="124">
        <v>354</v>
      </c>
      <c r="H15" s="124">
        <v>409</v>
      </c>
      <c r="I15" s="124">
        <v>412</v>
      </c>
      <c r="J15" s="124">
        <v>383</v>
      </c>
      <c r="K15" s="124">
        <v>338</v>
      </c>
      <c r="L15" s="124">
        <v>345</v>
      </c>
      <c r="M15" s="79" t="s">
        <v>44</v>
      </c>
      <c r="N15" s="126"/>
    </row>
    <row r="16" spans="1:14" s="5" customFormat="1" ht="12.75" customHeight="1">
      <c r="A16" s="122">
        <v>8</v>
      </c>
      <c r="B16" s="127" t="s">
        <v>43</v>
      </c>
      <c r="C16" s="111">
        <v>2345</v>
      </c>
      <c r="D16" s="129">
        <v>2531</v>
      </c>
      <c r="E16" s="129">
        <v>3221</v>
      </c>
      <c r="F16" s="129">
        <v>3497</v>
      </c>
      <c r="G16" s="129">
        <v>3964</v>
      </c>
      <c r="H16" s="129">
        <v>4234</v>
      </c>
      <c r="I16" s="129">
        <v>5727</v>
      </c>
      <c r="J16" s="129">
        <v>6535</v>
      </c>
      <c r="K16" s="129">
        <v>6957</v>
      </c>
      <c r="L16" s="129">
        <v>7749</v>
      </c>
      <c r="M16" s="424" t="s">
        <v>44</v>
      </c>
      <c r="N16" s="126"/>
    </row>
    <row r="17" spans="1:14" s="5" customFormat="1" ht="12.75" customHeight="1">
      <c r="A17" s="122">
        <v>9</v>
      </c>
      <c r="B17" s="123"/>
      <c r="C17" s="123"/>
      <c r="D17" s="123"/>
      <c r="E17" s="124"/>
      <c r="F17" s="124"/>
      <c r="G17" s="124"/>
      <c r="H17" s="124"/>
      <c r="I17" s="124"/>
      <c r="J17" s="124"/>
      <c r="K17" s="124" t="s">
        <v>216</v>
      </c>
      <c r="L17" s="124" t="s">
        <v>216</v>
      </c>
      <c r="M17" s="124" t="s">
        <v>216</v>
      </c>
      <c r="N17" s="126"/>
    </row>
    <row r="18" spans="1:14" s="5" customFormat="1" ht="12.75" customHeight="1">
      <c r="A18" s="122">
        <v>10</v>
      </c>
      <c r="B18" s="123"/>
      <c r="C18" s="538" t="s">
        <v>91</v>
      </c>
      <c r="D18" s="538"/>
      <c r="E18" s="538"/>
      <c r="F18" s="538"/>
      <c r="G18" s="538"/>
      <c r="H18" s="538"/>
      <c r="I18" s="538"/>
      <c r="J18" s="538"/>
      <c r="K18" s="538"/>
      <c r="L18" s="538"/>
      <c r="M18" s="130" t="s">
        <v>216</v>
      </c>
      <c r="N18" s="126"/>
    </row>
    <row r="19" spans="1:14" s="5" customFormat="1" ht="12.75" customHeight="1">
      <c r="A19" s="122">
        <v>11</v>
      </c>
      <c r="B19" s="123" t="s">
        <v>76</v>
      </c>
      <c r="C19" s="131">
        <v>37.569296</v>
      </c>
      <c r="D19" s="125">
        <v>36.74437</v>
      </c>
      <c r="E19" s="125">
        <v>42.347097</v>
      </c>
      <c r="F19" s="125">
        <v>46.811553</v>
      </c>
      <c r="G19" s="125">
        <v>46.997982</v>
      </c>
      <c r="H19" s="125">
        <v>45.748701</v>
      </c>
      <c r="I19" s="125">
        <v>51.265933</v>
      </c>
      <c r="J19" s="125">
        <v>56.159143</v>
      </c>
      <c r="K19" s="125">
        <v>55.023717</v>
      </c>
      <c r="L19" s="125">
        <v>55.826558</v>
      </c>
      <c r="M19" s="79" t="s">
        <v>44</v>
      </c>
      <c r="N19" s="126"/>
    </row>
    <row r="20" spans="1:14" s="5" customFormat="1" ht="12.75" customHeight="1">
      <c r="A20" s="122">
        <v>12</v>
      </c>
      <c r="B20" s="123" t="s">
        <v>77</v>
      </c>
      <c r="C20" s="131">
        <v>11.257996</v>
      </c>
      <c r="D20" s="125">
        <v>12.287633</v>
      </c>
      <c r="E20" s="125">
        <v>18.689848</v>
      </c>
      <c r="F20" s="125">
        <v>18.787532</v>
      </c>
      <c r="G20" s="125">
        <v>19.147326</v>
      </c>
      <c r="H20" s="125">
        <v>21.728862</v>
      </c>
      <c r="I20" s="125">
        <v>23.170945</v>
      </c>
      <c r="J20" s="125">
        <v>22.433053</v>
      </c>
      <c r="K20" s="125">
        <v>24.622682</v>
      </c>
      <c r="L20" s="125">
        <v>24.958059</v>
      </c>
      <c r="M20" s="79" t="s">
        <v>44</v>
      </c>
      <c r="N20" s="126"/>
    </row>
    <row r="21" spans="1:14" s="5" customFormat="1" ht="12.75" customHeight="1">
      <c r="A21" s="122">
        <v>13</v>
      </c>
      <c r="B21" s="123" t="s">
        <v>78</v>
      </c>
      <c r="C21" s="131">
        <v>17.910448</v>
      </c>
      <c r="D21" s="125">
        <v>18.490715</v>
      </c>
      <c r="E21" s="125">
        <v>14.529649</v>
      </c>
      <c r="F21" s="125">
        <v>13.068344</v>
      </c>
      <c r="G21" s="125">
        <v>13.975782</v>
      </c>
      <c r="H21" s="125">
        <v>12.895607</v>
      </c>
      <c r="I21" s="125">
        <v>10.267156</v>
      </c>
      <c r="J21" s="125">
        <v>9.1966335</v>
      </c>
      <c r="K21" s="125">
        <v>9.2999856</v>
      </c>
      <c r="L21" s="125">
        <v>9.0076139</v>
      </c>
      <c r="M21" s="79" t="s">
        <v>44</v>
      </c>
      <c r="N21" s="126"/>
    </row>
    <row r="22" spans="1:14" s="5" customFormat="1" ht="12.75" customHeight="1">
      <c r="A22" s="122">
        <v>14</v>
      </c>
      <c r="B22" s="123" t="s">
        <v>79</v>
      </c>
      <c r="C22" s="131">
        <v>12.835821</v>
      </c>
      <c r="D22" s="125">
        <v>12.603714</v>
      </c>
      <c r="E22" s="125">
        <v>9.2517852</v>
      </c>
      <c r="F22" s="125">
        <v>7.9210752</v>
      </c>
      <c r="G22" s="125">
        <v>7.2401615</v>
      </c>
      <c r="H22" s="125">
        <v>6.2588569</v>
      </c>
      <c r="I22" s="125">
        <v>5.1859612</v>
      </c>
      <c r="J22" s="125">
        <v>3.9479725</v>
      </c>
      <c r="K22" s="125">
        <v>3.9097312</v>
      </c>
      <c r="L22" s="125">
        <v>3.4843206</v>
      </c>
      <c r="M22" s="79" t="s">
        <v>44</v>
      </c>
      <c r="N22" s="126"/>
    </row>
    <row r="23" spans="1:14" s="5" customFormat="1" ht="12.75" customHeight="1">
      <c r="A23" s="122">
        <v>15</v>
      </c>
      <c r="B23" s="123" t="s">
        <v>80</v>
      </c>
      <c r="C23" s="131">
        <v>6.3113006</v>
      </c>
      <c r="D23" s="125">
        <v>5.6104307</v>
      </c>
      <c r="E23" s="125">
        <v>4.2222912</v>
      </c>
      <c r="F23" s="125">
        <v>4.0892193</v>
      </c>
      <c r="G23" s="125">
        <v>3.7083754</v>
      </c>
      <c r="H23" s="125">
        <v>3.7080775</v>
      </c>
      <c r="I23" s="125">
        <v>2.9160119</v>
      </c>
      <c r="J23" s="125">
        <v>2.4024484</v>
      </c>
      <c r="K23" s="125">
        <v>2.2854679</v>
      </c>
      <c r="L23" s="125">
        <v>2.2712608</v>
      </c>
      <c r="M23" s="79" t="s">
        <v>44</v>
      </c>
      <c r="N23" s="126"/>
    </row>
    <row r="24" spans="1:14" s="5" customFormat="1" ht="12.75" customHeight="1">
      <c r="A24" s="122">
        <v>16</v>
      </c>
      <c r="B24" s="123" t="s">
        <v>81</v>
      </c>
      <c r="C24" s="131">
        <v>14.115139</v>
      </c>
      <c r="D24" s="125">
        <v>14.263137</v>
      </c>
      <c r="E24" s="125">
        <v>10.959329</v>
      </c>
      <c r="F24" s="125">
        <v>9.3222762</v>
      </c>
      <c r="G24" s="125">
        <v>8.9303734</v>
      </c>
      <c r="H24" s="125">
        <v>9.6598961</v>
      </c>
      <c r="I24" s="125">
        <v>7.1939934</v>
      </c>
      <c r="J24" s="125">
        <v>5.8607498</v>
      </c>
      <c r="K24" s="125">
        <v>4.858416</v>
      </c>
      <c r="L24" s="125">
        <v>4.4521874</v>
      </c>
      <c r="M24" s="79" t="s">
        <v>44</v>
      </c>
      <c r="N24" s="126"/>
    </row>
    <row r="25" spans="1:14" s="5" customFormat="1" ht="13.5" customHeight="1" thickBot="1">
      <c r="A25" s="132">
        <v>17</v>
      </c>
      <c r="B25" s="133" t="s">
        <v>43</v>
      </c>
      <c r="C25" s="134">
        <v>100</v>
      </c>
      <c r="D25" s="135">
        <v>100</v>
      </c>
      <c r="E25" s="135">
        <v>100</v>
      </c>
      <c r="F25" s="135">
        <v>100</v>
      </c>
      <c r="G25" s="135">
        <v>100</v>
      </c>
      <c r="H25" s="135">
        <v>100</v>
      </c>
      <c r="I25" s="135">
        <v>100</v>
      </c>
      <c r="J25" s="135">
        <v>100</v>
      </c>
      <c r="K25" s="135">
        <v>100</v>
      </c>
      <c r="L25" s="135">
        <v>100</v>
      </c>
      <c r="M25" s="136" t="s">
        <v>44</v>
      </c>
      <c r="N25" s="126"/>
    </row>
    <row r="26" spans="1:14" ht="6" customHeight="1">
      <c r="A26" s="137"/>
      <c r="B26" s="138"/>
      <c r="C26" s="138"/>
      <c r="D26" s="138"/>
      <c r="E26" s="139"/>
      <c r="F26" s="139"/>
      <c r="G26" s="139"/>
      <c r="H26" s="139"/>
      <c r="I26" s="139"/>
      <c r="J26" s="139"/>
      <c r="K26" s="139"/>
      <c r="L26" s="139"/>
      <c r="M26" s="139"/>
      <c r="N26" s="82"/>
    </row>
    <row r="27" spans="1:14" s="30" customFormat="1" ht="12.75" customHeight="1">
      <c r="A27" s="69" t="s">
        <v>44</v>
      </c>
      <c r="B27" s="545" t="s">
        <v>60</v>
      </c>
      <c r="C27" s="545"/>
      <c r="D27" s="545"/>
      <c r="E27" s="545"/>
      <c r="F27" s="545"/>
      <c r="G27" s="545"/>
      <c r="H27" s="545"/>
      <c r="I27" s="545"/>
      <c r="J27" s="545"/>
      <c r="K27" s="545"/>
      <c r="L27" s="545"/>
      <c r="M27" s="545"/>
      <c r="N27" s="43"/>
    </row>
    <row r="28" spans="1:14" ht="12.75" customHeight="1">
      <c r="A28" s="512" t="s">
        <v>115</v>
      </c>
      <c r="B28" s="540" t="s">
        <v>398</v>
      </c>
      <c r="C28" s="540"/>
      <c r="D28" s="540"/>
      <c r="E28" s="540"/>
      <c r="F28" s="540"/>
      <c r="G28" s="540"/>
      <c r="H28" s="540"/>
      <c r="I28" s="540"/>
      <c r="J28" s="540"/>
      <c r="K28" s="540"/>
      <c r="L28" s="540"/>
      <c r="M28" s="540"/>
      <c r="N28" s="142"/>
    </row>
    <row r="29" spans="1:14" ht="12.75" customHeight="1">
      <c r="A29" s="512" t="s">
        <v>46</v>
      </c>
      <c r="B29" s="540" t="s">
        <v>354</v>
      </c>
      <c r="C29" s="540"/>
      <c r="D29" s="540"/>
      <c r="E29" s="540"/>
      <c r="F29" s="540"/>
      <c r="G29" s="540"/>
      <c r="H29" s="540"/>
      <c r="I29" s="540"/>
      <c r="J29" s="540"/>
      <c r="K29" s="540"/>
      <c r="L29" s="540"/>
      <c r="M29" s="540"/>
      <c r="N29" s="142"/>
    </row>
    <row r="30" spans="1:14" s="30" customFormat="1" ht="6" customHeight="1">
      <c r="A30" s="140"/>
      <c r="B30" s="140"/>
      <c r="C30" s="140"/>
      <c r="D30" s="140"/>
      <c r="E30" s="141"/>
      <c r="F30" s="141"/>
      <c r="G30" s="141"/>
      <c r="H30" s="141"/>
      <c r="I30" s="141"/>
      <c r="J30" s="141"/>
      <c r="K30" s="141"/>
      <c r="L30" s="141"/>
      <c r="M30" s="141"/>
      <c r="N30" s="142"/>
    </row>
    <row r="31" spans="1:14" s="27" customFormat="1" ht="12.75" customHeight="1">
      <c r="A31" s="140"/>
      <c r="B31" s="549" t="s">
        <v>29</v>
      </c>
      <c r="C31" s="549"/>
      <c r="D31" s="549"/>
      <c r="E31" s="549"/>
      <c r="F31" s="549"/>
      <c r="G31" s="549"/>
      <c r="H31" s="549"/>
      <c r="I31" s="549"/>
      <c r="J31" s="549"/>
      <c r="K31" s="549"/>
      <c r="L31" s="549"/>
      <c r="M31" s="549"/>
      <c r="N31" s="142"/>
    </row>
    <row r="32" spans="1:14" ht="6" customHeight="1">
      <c r="A32" s="84"/>
      <c r="B32" s="22"/>
      <c r="C32" s="22"/>
      <c r="D32" s="22"/>
      <c r="E32" s="22"/>
      <c r="F32" s="22"/>
      <c r="G32" s="22"/>
      <c r="H32" s="22"/>
      <c r="I32" s="22"/>
      <c r="J32" s="22"/>
      <c r="K32" s="22"/>
      <c r="L32" s="22"/>
      <c r="M32" s="22"/>
      <c r="N32" s="22"/>
    </row>
  </sheetData>
  <sheetProtection/>
  <mergeCells count="7">
    <mergeCell ref="A7:M7"/>
    <mergeCell ref="B31:M31"/>
    <mergeCell ref="B27:M27"/>
    <mergeCell ref="C9:L9"/>
    <mergeCell ref="C18:L18"/>
    <mergeCell ref="B28:M28"/>
    <mergeCell ref="B29:M29"/>
  </mergeCells>
  <conditionalFormatting sqref="C19:L25 C10:L16">
    <cfRule type="expression" priority="4" dxfId="3">
      <formula>C10&lt;0.05</formula>
    </cfRule>
  </conditionalFormatting>
  <conditionalFormatting sqref="C16:L16">
    <cfRule type="expression" priority="2" dxfId="0">
      <formula>NOT(C16=SUM(C$10:C$15))</formula>
    </cfRule>
  </conditionalFormatting>
  <conditionalFormatting sqref="M10:M16 M19:M24">
    <cfRule type="expression" priority="1" dxfId="17">
      <formula>AND(-0.05&lt;M10,M10&lt;0.05)</formula>
    </cfRule>
  </conditionalFormatting>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1.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9.140625" defaultRowHeight="12.75"/>
  <cols>
    <col min="1" max="1" width="4.421875" style="2" customWidth="1"/>
    <col min="2" max="2" width="21.00390625" style="5" customWidth="1"/>
    <col min="3" max="11" width="10.421875" style="2" customWidth="1"/>
    <col min="12" max="12" width="2.7109375" style="7" customWidth="1"/>
    <col min="13" max="16384" width="9.140625" style="2" customWidth="1"/>
  </cols>
  <sheetData>
    <row r="1" spans="1:12" s="8" customFormat="1" ht="57" customHeight="1">
      <c r="A1" s="13"/>
      <c r="B1" s="13"/>
      <c r="C1" s="13"/>
      <c r="D1" s="13"/>
      <c r="E1" s="13"/>
      <c r="F1" s="13"/>
      <c r="G1" s="13"/>
      <c r="H1" s="13"/>
      <c r="I1" s="13"/>
      <c r="J1" s="13"/>
      <c r="K1" s="13"/>
      <c r="L1" s="13"/>
    </row>
    <row r="2" spans="1:12" s="8" customFormat="1" ht="7.5" customHeight="1">
      <c r="A2" s="14"/>
      <c r="B2" s="14"/>
      <c r="C2" s="14"/>
      <c r="D2" s="14"/>
      <c r="E2" s="14"/>
      <c r="F2" s="14"/>
      <c r="G2" s="14"/>
      <c r="H2" s="14"/>
      <c r="I2" s="14"/>
      <c r="J2" s="14"/>
      <c r="K2" s="14"/>
      <c r="L2" s="13"/>
    </row>
    <row r="3" spans="1:12" s="8" customFormat="1" ht="15" customHeight="1">
      <c r="A3" s="13"/>
      <c r="B3" s="13"/>
      <c r="C3" s="13"/>
      <c r="D3" s="13"/>
      <c r="E3" s="13"/>
      <c r="F3" s="13"/>
      <c r="G3" s="13"/>
      <c r="H3" s="13"/>
      <c r="I3" s="13"/>
      <c r="J3" s="13"/>
      <c r="K3" s="13"/>
      <c r="L3" s="13"/>
    </row>
    <row r="4" spans="1:12" s="5" customFormat="1" ht="12.75">
      <c r="A4" s="44" t="str">
        <f>'Table of contents'!A4</f>
        <v>Mental health services in Australia</v>
      </c>
      <c r="B4" s="45"/>
      <c r="C4" s="46"/>
      <c r="D4" s="46"/>
      <c r="E4" s="46"/>
      <c r="F4" s="46"/>
      <c r="G4" s="46"/>
      <c r="H4" s="46"/>
      <c r="I4" s="46"/>
      <c r="J4" s="46"/>
      <c r="K4" s="46"/>
      <c r="L4" s="48"/>
    </row>
    <row r="5" spans="1:12" s="5" customFormat="1" ht="13.5" thickBot="1">
      <c r="A5" s="49" t="str">
        <f>'Table of contents'!A5</f>
        <v>RMHC: Residential mental health care (version 1.0)</v>
      </c>
      <c r="B5" s="50"/>
      <c r="C5" s="50"/>
      <c r="D5" s="50"/>
      <c r="E5" s="50"/>
      <c r="F5" s="50"/>
      <c r="G5" s="50"/>
      <c r="H5" s="50"/>
      <c r="I5" s="50"/>
      <c r="J5" s="534" t="s">
        <v>89</v>
      </c>
      <c r="K5" s="534"/>
      <c r="L5" s="48"/>
    </row>
    <row r="6" spans="1:12" s="5" customFormat="1" ht="6" customHeight="1">
      <c r="A6" s="18"/>
      <c r="B6" s="18"/>
      <c r="C6" s="18"/>
      <c r="D6" s="18"/>
      <c r="E6" s="18"/>
      <c r="F6" s="18"/>
      <c r="G6" s="18"/>
      <c r="H6" s="18"/>
      <c r="I6" s="18"/>
      <c r="J6" s="18"/>
      <c r="K6" s="18"/>
      <c r="L6" s="48"/>
    </row>
    <row r="7" spans="1:12" s="5" customFormat="1" ht="15.75" customHeight="1" thickBot="1">
      <c r="A7" s="570" t="s">
        <v>305</v>
      </c>
      <c r="B7" s="570"/>
      <c r="C7" s="570"/>
      <c r="D7" s="570"/>
      <c r="E7" s="570"/>
      <c r="F7" s="570"/>
      <c r="G7" s="570"/>
      <c r="H7" s="570"/>
      <c r="I7" s="570"/>
      <c r="J7" s="570"/>
      <c r="K7" s="570"/>
      <c r="L7" s="48"/>
    </row>
    <row r="8" spans="1:12" s="6" customFormat="1" ht="15" customHeight="1" thickBot="1">
      <c r="A8" s="74"/>
      <c r="B8" s="143" t="s">
        <v>47</v>
      </c>
      <c r="C8" s="144" t="s">
        <v>306</v>
      </c>
      <c r="D8" s="144" t="s">
        <v>37</v>
      </c>
      <c r="E8" s="144" t="s">
        <v>38</v>
      </c>
      <c r="F8" s="144" t="s">
        <v>39</v>
      </c>
      <c r="G8" s="144" t="s">
        <v>40</v>
      </c>
      <c r="H8" s="144" t="s">
        <v>307</v>
      </c>
      <c r="I8" s="144" t="s">
        <v>358</v>
      </c>
      <c r="J8" s="144" t="s">
        <v>42</v>
      </c>
      <c r="K8" s="144" t="s">
        <v>43</v>
      </c>
      <c r="L8" s="55"/>
    </row>
    <row r="9" spans="1:12" s="5" customFormat="1" ht="12.75" customHeight="1">
      <c r="A9" s="83">
        <v>1</v>
      </c>
      <c r="B9" s="145"/>
      <c r="C9" s="560" t="s">
        <v>71</v>
      </c>
      <c r="D9" s="572"/>
      <c r="E9" s="572"/>
      <c r="F9" s="572"/>
      <c r="G9" s="572"/>
      <c r="H9" s="572"/>
      <c r="I9" s="572"/>
      <c r="J9" s="572"/>
      <c r="K9" s="146"/>
      <c r="L9" s="147"/>
    </row>
    <row r="10" spans="1:12" s="5" customFormat="1" ht="12.75" customHeight="1">
      <c r="A10" s="148">
        <v>2</v>
      </c>
      <c r="B10" s="59" t="s">
        <v>48</v>
      </c>
      <c r="C10" s="61">
        <v>114</v>
      </c>
      <c r="D10" s="61">
        <v>820</v>
      </c>
      <c r="E10" s="61" t="s">
        <v>44</v>
      </c>
      <c r="F10" s="61">
        <v>0</v>
      </c>
      <c r="G10" s="61">
        <v>385</v>
      </c>
      <c r="H10" s="61">
        <v>112</v>
      </c>
      <c r="I10" s="60" t="s">
        <v>286</v>
      </c>
      <c r="J10" s="61">
        <v>8</v>
      </c>
      <c r="K10" s="61">
        <v>1439</v>
      </c>
      <c r="L10" s="147"/>
    </row>
    <row r="11" spans="1:12" s="5" customFormat="1" ht="12.75" customHeight="1">
      <c r="A11" s="148">
        <v>3</v>
      </c>
      <c r="B11" s="59" t="s">
        <v>34</v>
      </c>
      <c r="C11" s="61">
        <v>227</v>
      </c>
      <c r="D11" s="61">
        <v>3195</v>
      </c>
      <c r="E11" s="61" t="s">
        <v>44</v>
      </c>
      <c r="F11" s="61">
        <v>334</v>
      </c>
      <c r="G11" s="61">
        <v>1472</v>
      </c>
      <c r="H11" s="61">
        <v>760</v>
      </c>
      <c r="I11" s="60" t="s">
        <v>286</v>
      </c>
      <c r="J11" s="61">
        <v>96</v>
      </c>
      <c r="K11" s="61">
        <v>6084</v>
      </c>
      <c r="L11" s="147"/>
    </row>
    <row r="12" spans="1:12" s="5" customFormat="1" ht="12.75" customHeight="1">
      <c r="A12" s="148">
        <v>4</v>
      </c>
      <c r="B12" s="59" t="s">
        <v>151</v>
      </c>
      <c r="C12" s="61">
        <v>0</v>
      </c>
      <c r="D12" s="61">
        <v>0</v>
      </c>
      <c r="E12" s="61" t="s">
        <v>44</v>
      </c>
      <c r="F12" s="61">
        <v>0</v>
      </c>
      <c r="G12" s="61">
        <v>0</v>
      </c>
      <c r="H12" s="61">
        <v>226</v>
      </c>
      <c r="I12" s="60" t="s">
        <v>286</v>
      </c>
      <c r="J12" s="61">
        <v>0</v>
      </c>
      <c r="K12" s="61">
        <v>226</v>
      </c>
      <c r="L12" s="147"/>
    </row>
    <row r="13" spans="1:12" s="5" customFormat="1" ht="12.75" customHeight="1">
      <c r="A13" s="148">
        <v>5</v>
      </c>
      <c r="B13" s="145" t="s">
        <v>43</v>
      </c>
      <c r="C13" s="384">
        <v>341</v>
      </c>
      <c r="D13" s="384">
        <v>4015</v>
      </c>
      <c r="E13" s="392" t="s">
        <v>44</v>
      </c>
      <c r="F13" s="384">
        <v>334</v>
      </c>
      <c r="G13" s="384">
        <v>1857</v>
      </c>
      <c r="H13" s="384">
        <v>1098</v>
      </c>
      <c r="I13" s="198" t="s">
        <v>286</v>
      </c>
      <c r="J13" s="384">
        <v>104</v>
      </c>
      <c r="K13" s="384">
        <v>7749</v>
      </c>
      <c r="L13" s="147"/>
    </row>
    <row r="14" spans="1:12" s="5" customFormat="1" ht="12.75" customHeight="1">
      <c r="A14" s="148">
        <v>6</v>
      </c>
      <c r="B14" s="145"/>
      <c r="C14" s="126"/>
      <c r="D14" s="126"/>
      <c r="E14" s="126"/>
      <c r="F14" s="126"/>
      <c r="G14" s="126"/>
      <c r="H14" s="126"/>
      <c r="I14" s="126"/>
      <c r="J14" s="126"/>
      <c r="K14" s="126" t="s">
        <v>216</v>
      </c>
      <c r="L14" s="147"/>
    </row>
    <row r="15" spans="1:12" s="5" customFormat="1" ht="12.75" customHeight="1">
      <c r="A15" s="148">
        <v>7</v>
      </c>
      <c r="B15" s="59"/>
      <c r="C15" s="556" t="s">
        <v>357</v>
      </c>
      <c r="D15" s="573"/>
      <c r="E15" s="573"/>
      <c r="F15" s="573"/>
      <c r="G15" s="573"/>
      <c r="H15" s="573"/>
      <c r="I15" s="573"/>
      <c r="J15" s="573"/>
      <c r="K15" s="126" t="s">
        <v>216</v>
      </c>
      <c r="L15" s="147"/>
    </row>
    <row r="16" spans="1:12" s="5" customFormat="1" ht="12.75" customHeight="1">
      <c r="A16" s="148">
        <v>8</v>
      </c>
      <c r="B16" s="59" t="s">
        <v>48</v>
      </c>
      <c r="C16" s="149">
        <v>33.431085</v>
      </c>
      <c r="D16" s="149">
        <v>20.423412</v>
      </c>
      <c r="E16" s="34" t="s">
        <v>44</v>
      </c>
      <c r="F16" s="149">
        <v>0</v>
      </c>
      <c r="G16" s="149">
        <v>20.732364</v>
      </c>
      <c r="H16" s="149">
        <v>12.844037</v>
      </c>
      <c r="I16" s="21" t="s">
        <v>44</v>
      </c>
      <c r="J16" s="41">
        <v>7.6923077</v>
      </c>
      <c r="K16" s="149">
        <v>19.128007</v>
      </c>
      <c r="L16" s="147"/>
    </row>
    <row r="17" spans="1:12" s="5" customFormat="1" ht="12.75" customHeight="1">
      <c r="A17" s="148">
        <v>9</v>
      </c>
      <c r="B17" s="59" t="s">
        <v>34</v>
      </c>
      <c r="C17" s="149">
        <v>66.568915</v>
      </c>
      <c r="D17" s="149">
        <v>79.576588</v>
      </c>
      <c r="E17" s="34" t="s">
        <v>44</v>
      </c>
      <c r="F17" s="149">
        <v>100</v>
      </c>
      <c r="G17" s="149">
        <v>79.267636</v>
      </c>
      <c r="H17" s="149">
        <v>87.155963</v>
      </c>
      <c r="I17" s="21" t="s">
        <v>44</v>
      </c>
      <c r="J17" s="41">
        <v>92.307692</v>
      </c>
      <c r="K17" s="149">
        <v>80.871993</v>
      </c>
      <c r="L17" s="147"/>
    </row>
    <row r="18" spans="1:12" s="5" customFormat="1" ht="13.5" customHeight="1" thickBot="1">
      <c r="A18" s="148">
        <v>10</v>
      </c>
      <c r="B18" s="39" t="s">
        <v>43</v>
      </c>
      <c r="C18" s="150">
        <v>100</v>
      </c>
      <c r="D18" s="150">
        <v>100</v>
      </c>
      <c r="E18" s="150" t="s">
        <v>44</v>
      </c>
      <c r="F18" s="150">
        <v>100</v>
      </c>
      <c r="G18" s="150">
        <v>100</v>
      </c>
      <c r="H18" s="150">
        <v>100</v>
      </c>
      <c r="I18" s="150" t="s">
        <v>44</v>
      </c>
      <c r="J18" s="150">
        <v>100</v>
      </c>
      <c r="K18" s="136">
        <v>100</v>
      </c>
      <c r="L18" s="147"/>
    </row>
    <row r="19" spans="1:12" ht="6" customHeight="1">
      <c r="A19" s="52"/>
      <c r="B19" s="18"/>
      <c r="C19" s="151"/>
      <c r="D19" s="151"/>
      <c r="E19" s="151"/>
      <c r="F19" s="62"/>
      <c r="G19" s="151"/>
      <c r="H19" s="151"/>
      <c r="I19" s="151"/>
      <c r="J19" s="151"/>
      <c r="K19" s="151"/>
      <c r="L19" s="147"/>
    </row>
    <row r="20" spans="1:12" s="27" customFormat="1" ht="12.75" customHeight="1">
      <c r="A20" s="518" t="s">
        <v>44</v>
      </c>
      <c r="B20" s="533" t="s">
        <v>332</v>
      </c>
      <c r="C20" s="533"/>
      <c r="D20" s="533"/>
      <c r="E20" s="533"/>
      <c r="F20" s="533"/>
      <c r="G20" s="533"/>
      <c r="H20" s="533"/>
      <c r="I20" s="533"/>
      <c r="J20" s="533"/>
      <c r="K20" s="533"/>
      <c r="L20" s="511"/>
    </row>
    <row r="21" spans="1:12" ht="12.75" customHeight="1">
      <c r="A21" s="512" t="s">
        <v>286</v>
      </c>
      <c r="B21" s="540" t="s">
        <v>309</v>
      </c>
      <c r="C21" s="540"/>
      <c r="D21" s="540"/>
      <c r="E21" s="540"/>
      <c r="F21" s="540"/>
      <c r="G21" s="540"/>
      <c r="H21" s="540"/>
      <c r="I21" s="540"/>
      <c r="J21" s="540"/>
      <c r="K21" s="540"/>
      <c r="L21" s="48"/>
    </row>
    <row r="22" spans="1:12" s="27" customFormat="1" ht="12.75" customHeight="1">
      <c r="A22" s="422" t="s">
        <v>115</v>
      </c>
      <c r="B22" s="322" t="s">
        <v>144</v>
      </c>
      <c r="C22" s="422"/>
      <c r="D22" s="422"/>
      <c r="E22" s="422"/>
      <c r="F22" s="422"/>
      <c r="G22" s="422"/>
      <c r="H22" s="422"/>
      <c r="I22" s="422"/>
      <c r="J22" s="422"/>
      <c r="K22" s="422"/>
      <c r="L22" s="152"/>
    </row>
    <row r="23" spans="1:12" s="27" customFormat="1" ht="12.75" customHeight="1">
      <c r="A23" s="422" t="s">
        <v>220</v>
      </c>
      <c r="B23" s="550" t="s">
        <v>217</v>
      </c>
      <c r="C23" s="550"/>
      <c r="D23" s="550"/>
      <c r="E23" s="550"/>
      <c r="F23" s="550"/>
      <c r="G23" s="550"/>
      <c r="H23" s="550"/>
      <c r="I23" s="550"/>
      <c r="J23" s="550"/>
      <c r="K23" s="550"/>
      <c r="L23" s="152"/>
    </row>
    <row r="24" spans="1:12" s="27" customFormat="1" ht="12.75" customHeight="1">
      <c r="A24" s="422" t="s">
        <v>124</v>
      </c>
      <c r="B24" s="545" t="s">
        <v>294</v>
      </c>
      <c r="C24" s="545"/>
      <c r="D24" s="545"/>
      <c r="E24" s="545"/>
      <c r="F24" s="545"/>
      <c r="G24" s="545"/>
      <c r="H24" s="545"/>
      <c r="I24" s="545"/>
      <c r="J24" s="545"/>
      <c r="K24" s="545"/>
      <c r="L24" s="152"/>
    </row>
    <row r="25" spans="1:12" ht="12.75" customHeight="1">
      <c r="A25" s="512" t="s">
        <v>321</v>
      </c>
      <c r="B25" s="540" t="s">
        <v>378</v>
      </c>
      <c r="C25" s="540"/>
      <c r="D25" s="540"/>
      <c r="E25" s="540"/>
      <c r="F25" s="540"/>
      <c r="G25" s="540"/>
      <c r="H25" s="540"/>
      <c r="I25" s="540"/>
      <c r="J25" s="540"/>
      <c r="K25" s="540"/>
      <c r="L25" s="48"/>
    </row>
    <row r="26" spans="1:12" s="27" customFormat="1" ht="12.75" customHeight="1">
      <c r="A26" s="43" t="s">
        <v>87</v>
      </c>
      <c r="B26" s="545" t="s">
        <v>118</v>
      </c>
      <c r="C26" s="545"/>
      <c r="D26" s="545"/>
      <c r="E26" s="545"/>
      <c r="F26" s="545"/>
      <c r="G26" s="545"/>
      <c r="H26" s="545"/>
      <c r="I26" s="557"/>
      <c r="J26" s="557"/>
      <c r="K26" s="152"/>
      <c r="L26" s="152"/>
    </row>
    <row r="27" spans="1:12" s="27" customFormat="1" ht="6" customHeight="1">
      <c r="A27" s="43"/>
      <c r="B27" s="535"/>
      <c r="C27" s="535"/>
      <c r="D27" s="535"/>
      <c r="E27" s="535"/>
      <c r="F27" s="535"/>
      <c r="G27" s="535"/>
      <c r="H27" s="535"/>
      <c r="I27" s="535"/>
      <c r="J27" s="535"/>
      <c r="K27" s="535"/>
      <c r="L27" s="152"/>
    </row>
    <row r="28" spans="1:12" s="27" customFormat="1" ht="12.75" customHeight="1">
      <c r="A28" s="153"/>
      <c r="B28" s="571" t="s">
        <v>14</v>
      </c>
      <c r="C28" s="571"/>
      <c r="D28" s="571"/>
      <c r="E28" s="571"/>
      <c r="F28" s="571"/>
      <c r="G28" s="571"/>
      <c r="H28" s="571"/>
      <c r="I28" s="571"/>
      <c r="J28" s="571"/>
      <c r="K28" s="571"/>
      <c r="L28" s="152"/>
    </row>
    <row r="29" spans="1:12" ht="6" customHeight="1">
      <c r="A29" s="154"/>
      <c r="B29" s="154"/>
      <c r="C29" s="538"/>
      <c r="D29" s="538"/>
      <c r="E29" s="538"/>
      <c r="F29" s="538"/>
      <c r="G29" s="538"/>
      <c r="H29" s="538"/>
      <c r="I29" s="538"/>
      <c r="J29" s="538"/>
      <c r="K29" s="538"/>
      <c r="L29" s="147"/>
    </row>
  </sheetData>
  <sheetProtection/>
  <mergeCells count="13">
    <mergeCell ref="B26:J26"/>
    <mergeCell ref="A7:K7"/>
    <mergeCell ref="B23:K23"/>
    <mergeCell ref="B24:K24"/>
    <mergeCell ref="B21:K21"/>
    <mergeCell ref="B25:K25"/>
    <mergeCell ref="C29:K29"/>
    <mergeCell ref="J5:K5"/>
    <mergeCell ref="B20:K20"/>
    <mergeCell ref="B27:K27"/>
    <mergeCell ref="B28:K28"/>
    <mergeCell ref="C9:J9"/>
    <mergeCell ref="C15:J15"/>
  </mergeCells>
  <conditionalFormatting sqref="C13:D13 F13:H13 J13:K13">
    <cfRule type="expression" priority="3" dxfId="0">
      <formula>NOT(C$13=SUM(C$10:C$12))</formula>
    </cfRule>
  </conditionalFormatting>
  <conditionalFormatting sqref="E13">
    <cfRule type="expression" priority="2" dxfId="3">
      <formula>E13&lt;0.05</formula>
    </cfRule>
  </conditionalFormatting>
  <conditionalFormatting sqref="I16:I17">
    <cfRule type="expression" priority="1" dxfId="3">
      <formula>I16&lt;0.05</formula>
    </cfRule>
  </conditionalFormatting>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2.xml><?xml version="1.0" encoding="utf-8"?>
<worksheet xmlns="http://schemas.openxmlformats.org/spreadsheetml/2006/main" xmlns:r="http://schemas.openxmlformats.org/officeDocument/2006/relationships">
  <dimension ref="A1:Q19"/>
  <sheetViews>
    <sheetView zoomScalePageLayoutView="0" workbookViewId="0" topLeftCell="A1">
      <selection activeCell="A1" sqref="A1"/>
    </sheetView>
  </sheetViews>
  <sheetFormatPr defaultColWidth="9.140625" defaultRowHeight="12.75"/>
  <cols>
    <col min="1" max="1" width="4.421875" style="2" customWidth="1"/>
    <col min="2" max="2" width="17.28125" style="2" customWidth="1"/>
    <col min="3" max="4" width="10.7109375" style="2" customWidth="1"/>
    <col min="5" max="5" width="3.421875" style="2" customWidth="1"/>
    <col min="6" max="7" width="10.7109375" style="2" customWidth="1"/>
    <col min="8" max="8" width="3.28125" style="2" customWidth="1"/>
    <col min="9" max="10" width="10.7109375" style="2" customWidth="1"/>
    <col min="11" max="11" width="3.28125" style="2" customWidth="1"/>
    <col min="12" max="13" width="10.7109375" style="2" customWidth="1"/>
    <col min="14" max="14" width="2.7109375" style="2" customWidth="1"/>
    <col min="15" max="16" width="10.7109375" style="2" customWidth="1"/>
    <col min="17" max="17" width="2.7109375" style="2" customWidth="1"/>
    <col min="18" max="19" width="9.140625" style="2" customWidth="1"/>
    <col min="20" max="20" width="8.57421875" style="2" bestFit="1" customWidth="1"/>
    <col min="21" max="21" width="11.140625" style="2" customWidth="1"/>
    <col min="22" max="16384" width="9.140625" style="2" customWidth="1"/>
  </cols>
  <sheetData>
    <row r="1" spans="1:17" s="8" customFormat="1" ht="57" customHeight="1">
      <c r="A1" s="22"/>
      <c r="B1" s="22"/>
      <c r="C1" s="22"/>
      <c r="D1" s="22"/>
      <c r="E1" s="22"/>
      <c r="F1" s="22"/>
      <c r="G1" s="22"/>
      <c r="H1" s="22"/>
      <c r="I1" s="22"/>
      <c r="J1" s="22"/>
      <c r="K1" s="22"/>
      <c r="L1" s="22"/>
      <c r="M1" s="22"/>
      <c r="N1" s="22"/>
      <c r="O1" s="22"/>
      <c r="P1" s="22"/>
      <c r="Q1" s="22"/>
    </row>
    <row r="2" spans="1:17" s="8" customFormat="1" ht="7.5" customHeight="1">
      <c r="A2" s="295"/>
      <c r="B2" s="295"/>
      <c r="C2" s="295"/>
      <c r="D2" s="295"/>
      <c r="E2" s="295"/>
      <c r="F2" s="295"/>
      <c r="G2" s="295"/>
      <c r="H2" s="295"/>
      <c r="I2" s="295"/>
      <c r="J2" s="295"/>
      <c r="K2" s="295"/>
      <c r="L2" s="295"/>
      <c r="M2" s="295"/>
      <c r="N2" s="295"/>
      <c r="O2" s="295"/>
      <c r="P2" s="295"/>
      <c r="Q2" s="22"/>
    </row>
    <row r="3" spans="1:17" s="8" customFormat="1" ht="15" customHeight="1">
      <c r="A3" s="22"/>
      <c r="B3" s="22"/>
      <c r="C3" s="22"/>
      <c r="D3" s="22"/>
      <c r="E3" s="22"/>
      <c r="F3" s="22"/>
      <c r="G3" s="22"/>
      <c r="H3" s="22"/>
      <c r="I3" s="22"/>
      <c r="J3" s="22"/>
      <c r="K3" s="22"/>
      <c r="L3" s="22"/>
      <c r="M3" s="22"/>
      <c r="N3" s="22"/>
      <c r="O3" s="22"/>
      <c r="P3" s="22"/>
      <c r="Q3" s="22"/>
    </row>
    <row r="4" spans="1:17" s="5" customFormat="1" ht="12.75">
      <c r="A4" s="44" t="str">
        <f>'Table of contents'!A4</f>
        <v>Mental health services in Australia</v>
      </c>
      <c r="B4" s="45"/>
      <c r="C4" s="45"/>
      <c r="D4" s="45"/>
      <c r="E4" s="45"/>
      <c r="F4" s="45"/>
      <c r="G4" s="45"/>
      <c r="H4" s="45"/>
      <c r="I4" s="45"/>
      <c r="J4" s="45"/>
      <c r="K4" s="45"/>
      <c r="L4" s="45"/>
      <c r="M4" s="45"/>
      <c r="N4" s="72"/>
      <c r="O4" s="72"/>
      <c r="P4" s="72"/>
      <c r="Q4" s="72"/>
    </row>
    <row r="5" spans="1:17" s="5" customFormat="1" ht="13.5" thickBot="1">
      <c r="A5" s="49" t="str">
        <f>'Table of contents'!A5</f>
        <v>RMHC: Residential mental health care (version 1.0)</v>
      </c>
      <c r="B5" s="50"/>
      <c r="C5" s="50"/>
      <c r="D5" s="50"/>
      <c r="E5" s="50"/>
      <c r="F5" s="50"/>
      <c r="G5" s="50"/>
      <c r="H5" s="50"/>
      <c r="I5" s="50"/>
      <c r="J5" s="50"/>
      <c r="K5" s="50"/>
      <c r="L5" s="50"/>
      <c r="M5" s="86"/>
      <c r="N5" s="157"/>
      <c r="O5" s="157"/>
      <c r="P5" s="238" t="s">
        <v>89</v>
      </c>
      <c r="Q5" s="72"/>
    </row>
    <row r="6" spans="1:17" s="5" customFormat="1" ht="6" customHeight="1">
      <c r="A6" s="239"/>
      <c r="B6" s="239"/>
      <c r="C6" s="239"/>
      <c r="D6" s="239"/>
      <c r="E6" s="239"/>
      <c r="F6" s="239"/>
      <c r="G6" s="239"/>
      <c r="H6" s="239"/>
      <c r="I6" s="239"/>
      <c r="J6" s="239"/>
      <c r="K6" s="239"/>
      <c r="L6" s="239"/>
      <c r="M6" s="239"/>
      <c r="N6" s="239"/>
      <c r="O6" s="239"/>
      <c r="P6" s="239"/>
      <c r="Q6" s="239"/>
    </row>
    <row r="7" spans="1:17" s="5" customFormat="1" ht="15.75" customHeight="1" thickBot="1">
      <c r="A7" s="570" t="s">
        <v>297</v>
      </c>
      <c r="B7" s="570"/>
      <c r="C7" s="570"/>
      <c r="D7" s="570"/>
      <c r="E7" s="570"/>
      <c r="F7" s="570"/>
      <c r="G7" s="570"/>
      <c r="H7" s="570"/>
      <c r="I7" s="570"/>
      <c r="J7" s="570"/>
      <c r="K7" s="570"/>
      <c r="L7" s="570"/>
      <c r="M7" s="570"/>
      <c r="N7" s="570"/>
      <c r="O7" s="570"/>
      <c r="P7" s="570"/>
      <c r="Q7" s="239"/>
    </row>
    <row r="8" spans="1:17" s="5" customFormat="1" ht="15" customHeight="1" thickBot="1">
      <c r="A8" s="158"/>
      <c r="B8" s="159"/>
      <c r="C8" s="578" t="s">
        <v>72</v>
      </c>
      <c r="D8" s="578"/>
      <c r="E8" s="578"/>
      <c r="F8" s="578"/>
      <c r="G8" s="578"/>
      <c r="H8" s="578"/>
      <c r="I8" s="578"/>
      <c r="J8" s="578"/>
      <c r="K8" s="578"/>
      <c r="L8" s="578"/>
      <c r="M8" s="578"/>
      <c r="N8" s="578"/>
      <c r="O8" s="578"/>
      <c r="P8" s="578"/>
      <c r="Q8" s="19"/>
    </row>
    <row r="9" spans="1:17" s="5" customFormat="1" ht="27.75" customHeight="1" thickBot="1">
      <c r="A9" s="158"/>
      <c r="B9" s="160"/>
      <c r="C9" s="575" t="s">
        <v>94</v>
      </c>
      <c r="D9" s="575"/>
      <c r="E9" s="161"/>
      <c r="F9" s="575" t="s">
        <v>97</v>
      </c>
      <c r="G9" s="575"/>
      <c r="H9" s="161"/>
      <c r="I9" s="575" t="s">
        <v>95</v>
      </c>
      <c r="J9" s="575"/>
      <c r="K9" s="76"/>
      <c r="L9" s="575" t="s">
        <v>96</v>
      </c>
      <c r="M9" s="575"/>
      <c r="N9" s="19"/>
      <c r="O9" s="575" t="s">
        <v>120</v>
      </c>
      <c r="P9" s="575"/>
      <c r="Q9" s="19"/>
    </row>
    <row r="10" spans="1:17" s="5" customFormat="1" ht="15" customHeight="1" thickBot="1">
      <c r="A10" s="162"/>
      <c r="B10" s="163"/>
      <c r="C10" s="164" t="s">
        <v>380</v>
      </c>
      <c r="D10" s="165" t="s">
        <v>146</v>
      </c>
      <c r="E10" s="166"/>
      <c r="F10" s="164" t="s">
        <v>380</v>
      </c>
      <c r="G10" s="165" t="s">
        <v>146</v>
      </c>
      <c r="H10" s="166"/>
      <c r="I10" s="164" t="s">
        <v>380</v>
      </c>
      <c r="J10" s="165" t="s">
        <v>146</v>
      </c>
      <c r="K10" s="76"/>
      <c r="L10" s="164" t="s">
        <v>380</v>
      </c>
      <c r="M10" s="165" t="s">
        <v>146</v>
      </c>
      <c r="N10" s="19"/>
      <c r="O10" s="164" t="s">
        <v>380</v>
      </c>
      <c r="P10" s="165" t="s">
        <v>146</v>
      </c>
      <c r="Q10" s="19"/>
    </row>
    <row r="11" spans="1:17" s="5" customFormat="1" ht="12.75" customHeight="1">
      <c r="A11" s="83">
        <v>1</v>
      </c>
      <c r="B11" s="167" t="s">
        <v>48</v>
      </c>
      <c r="C11" s="168">
        <v>615</v>
      </c>
      <c r="D11" s="149">
        <v>32.8</v>
      </c>
      <c r="E11" s="170"/>
      <c r="F11" s="168">
        <v>40</v>
      </c>
      <c r="G11" s="169">
        <v>5.471956224</v>
      </c>
      <c r="H11" s="171"/>
      <c r="I11" s="168">
        <v>253</v>
      </c>
      <c r="J11" s="169">
        <v>38.15987934</v>
      </c>
      <c r="K11" s="514"/>
      <c r="L11" s="168">
        <v>118</v>
      </c>
      <c r="M11" s="169">
        <v>19.86531987</v>
      </c>
      <c r="N11" s="19"/>
      <c r="O11" s="168">
        <v>39</v>
      </c>
      <c r="P11" s="40">
        <v>4.681872749</v>
      </c>
      <c r="Q11" s="19"/>
    </row>
    <row r="12" spans="1:17" s="5" customFormat="1" ht="12.75" customHeight="1">
      <c r="A12" s="83">
        <v>2</v>
      </c>
      <c r="B12" s="167" t="s">
        <v>98</v>
      </c>
      <c r="C12" s="168">
        <v>1260</v>
      </c>
      <c r="D12" s="149">
        <v>67.2</v>
      </c>
      <c r="E12" s="170"/>
      <c r="F12" s="168">
        <v>691</v>
      </c>
      <c r="G12" s="169">
        <v>94.52804378</v>
      </c>
      <c r="H12" s="171"/>
      <c r="I12" s="168">
        <v>410</v>
      </c>
      <c r="J12" s="169">
        <v>61.84012066</v>
      </c>
      <c r="K12" s="514"/>
      <c r="L12" s="168">
        <v>476</v>
      </c>
      <c r="M12" s="169">
        <v>80.13468013</v>
      </c>
      <c r="N12" s="19"/>
      <c r="O12" s="19">
        <v>794</v>
      </c>
      <c r="P12" s="40">
        <v>95.31812725</v>
      </c>
      <c r="Q12" s="19"/>
    </row>
    <row r="13" spans="1:17" s="5" customFormat="1" ht="15.75" customHeight="1" thickBot="1">
      <c r="A13" s="80">
        <v>3</v>
      </c>
      <c r="B13" s="247" t="s">
        <v>359</v>
      </c>
      <c r="C13" s="172">
        <v>1875</v>
      </c>
      <c r="D13" s="173">
        <v>100</v>
      </c>
      <c r="E13" s="50"/>
      <c r="F13" s="172">
        <v>731</v>
      </c>
      <c r="G13" s="173">
        <v>100</v>
      </c>
      <c r="H13" s="50"/>
      <c r="I13" s="172">
        <v>663</v>
      </c>
      <c r="J13" s="173">
        <v>100</v>
      </c>
      <c r="K13" s="50"/>
      <c r="L13" s="172">
        <v>594</v>
      </c>
      <c r="M13" s="173">
        <v>100</v>
      </c>
      <c r="N13" s="38"/>
      <c r="O13" s="172">
        <v>833</v>
      </c>
      <c r="P13" s="156">
        <v>100</v>
      </c>
      <c r="Q13" s="19"/>
    </row>
    <row r="14" spans="1:17" ht="6" customHeight="1">
      <c r="A14" s="242"/>
      <c r="B14" s="175"/>
      <c r="C14" s="176"/>
      <c r="D14" s="177"/>
      <c r="E14" s="72"/>
      <c r="F14" s="176"/>
      <c r="G14" s="177"/>
      <c r="H14" s="72"/>
      <c r="I14" s="176"/>
      <c r="J14" s="177"/>
      <c r="K14" s="72"/>
      <c r="L14" s="176"/>
      <c r="M14" s="177"/>
      <c r="N14" s="178"/>
      <c r="O14" s="178"/>
      <c r="P14" s="178"/>
      <c r="Q14" s="178"/>
    </row>
    <row r="15" spans="1:17" ht="12.75" customHeight="1">
      <c r="A15" s="512" t="s">
        <v>115</v>
      </c>
      <c r="B15" s="540" t="s">
        <v>379</v>
      </c>
      <c r="C15" s="540"/>
      <c r="D15" s="540"/>
      <c r="E15" s="540"/>
      <c r="F15" s="540"/>
      <c r="G15" s="540"/>
      <c r="H15" s="540"/>
      <c r="I15" s="540"/>
      <c r="J15" s="540"/>
      <c r="K15" s="540"/>
      <c r="L15" s="540"/>
      <c r="M15" s="540"/>
      <c r="N15" s="540"/>
      <c r="O15" s="540"/>
      <c r="P15" s="540"/>
      <c r="Q15" s="327"/>
    </row>
    <row r="16" spans="1:17" ht="12.75" customHeight="1">
      <c r="A16" s="242" t="s">
        <v>46</v>
      </c>
      <c r="B16" s="551" t="s">
        <v>143</v>
      </c>
      <c r="C16" s="576"/>
      <c r="D16" s="576"/>
      <c r="E16" s="576"/>
      <c r="F16" s="576"/>
      <c r="G16" s="576"/>
      <c r="H16" s="576"/>
      <c r="I16" s="576"/>
      <c r="J16" s="576"/>
      <c r="K16" s="576"/>
      <c r="L16" s="576"/>
      <c r="M16" s="576"/>
      <c r="N16" s="577"/>
      <c r="O16" s="577"/>
      <c r="P16" s="577"/>
      <c r="Q16" s="178"/>
    </row>
    <row r="17" spans="1:17" ht="6" customHeight="1">
      <c r="A17" s="242"/>
      <c r="B17" s="175"/>
      <c r="C17" s="176"/>
      <c r="D17" s="177"/>
      <c r="E17" s="72"/>
      <c r="F17" s="176"/>
      <c r="G17" s="177"/>
      <c r="H17" s="72"/>
      <c r="I17" s="176"/>
      <c r="J17" s="177"/>
      <c r="K17" s="72"/>
      <c r="L17" s="176"/>
      <c r="M17" s="177"/>
      <c r="N17" s="178"/>
      <c r="O17" s="178"/>
      <c r="P17" s="178"/>
      <c r="Q17" s="178"/>
    </row>
    <row r="18" spans="1:17" s="27" customFormat="1" ht="12.75" customHeight="1">
      <c r="A18" s="241"/>
      <c r="B18" s="549" t="s">
        <v>29</v>
      </c>
      <c r="C18" s="549"/>
      <c r="D18" s="549"/>
      <c r="E18" s="549"/>
      <c r="F18" s="549"/>
      <c r="G18" s="549"/>
      <c r="H18" s="549"/>
      <c r="I18" s="549"/>
      <c r="J18" s="549"/>
      <c r="K18" s="549"/>
      <c r="L18" s="549"/>
      <c r="M18" s="549"/>
      <c r="N18" s="241"/>
      <c r="O18" s="241"/>
      <c r="P18" s="241"/>
      <c r="Q18" s="241"/>
    </row>
    <row r="19" spans="1:17" ht="6" customHeight="1">
      <c r="A19" s="22"/>
      <c r="B19" s="574"/>
      <c r="C19" s="574"/>
      <c r="D19" s="574"/>
      <c r="E19" s="574"/>
      <c r="F19" s="240"/>
      <c r="G19" s="240"/>
      <c r="H19" s="240"/>
      <c r="I19" s="240"/>
      <c r="J19" s="22"/>
      <c r="K19" s="22"/>
      <c r="L19" s="22"/>
      <c r="M19" s="22"/>
      <c r="N19" s="22"/>
      <c r="O19" s="22"/>
      <c r="P19" s="22"/>
      <c r="Q19" s="22"/>
    </row>
  </sheetData>
  <sheetProtection/>
  <mergeCells count="11">
    <mergeCell ref="A7:P7"/>
    <mergeCell ref="C8:P8"/>
    <mergeCell ref="O9:P9"/>
    <mergeCell ref="B19:E19"/>
    <mergeCell ref="C9:D9"/>
    <mergeCell ref="I9:J9"/>
    <mergeCell ref="L9:M9"/>
    <mergeCell ref="F9:G9"/>
    <mergeCell ref="B18:M18"/>
    <mergeCell ref="B16:P16"/>
    <mergeCell ref="B15:P15"/>
  </mergeCells>
  <conditionalFormatting sqref="D11:D12 G11:G12 J11:J12 M11:M12 P11:P12">
    <cfRule type="expression" priority="6" dxfId="3">
      <formula>D11&lt;0.05</formula>
    </cfRule>
  </conditionalFormatting>
  <conditionalFormatting sqref="C13 F13 I13 L13 O13">
    <cfRule type="expression" priority="5" dxfId="0">
      <formula>NOT(C$13=SUM(C$11:C$12))</formula>
    </cfRule>
  </conditionalFormatting>
  <hyperlinks>
    <hyperlink ref="P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3.xml><?xml version="1.0" encoding="utf-8"?>
<worksheet xmlns="http://schemas.openxmlformats.org/spreadsheetml/2006/main" xmlns:r="http://schemas.openxmlformats.org/officeDocument/2006/relationships">
  <dimension ref="A1:P60"/>
  <sheetViews>
    <sheetView zoomScalePageLayoutView="0" workbookViewId="0" topLeftCell="A1">
      <selection activeCell="A1" sqref="A1"/>
    </sheetView>
  </sheetViews>
  <sheetFormatPr defaultColWidth="9.140625" defaultRowHeight="12.75"/>
  <cols>
    <col min="1" max="1" width="4.421875" style="8" customWidth="1"/>
    <col min="2" max="2" width="24.57421875" style="8" bestFit="1" customWidth="1"/>
    <col min="3" max="3" width="9.140625" style="8" customWidth="1"/>
    <col min="4" max="4" width="13.00390625" style="8" bestFit="1" customWidth="1"/>
    <col min="5" max="13" width="10.00390625" style="8" customWidth="1"/>
    <col min="14" max="14" width="10.00390625" style="342" customWidth="1"/>
    <col min="15" max="15" width="16.421875" style="8" customWidth="1"/>
    <col min="16" max="16" width="2.7109375" style="8" customWidth="1"/>
    <col min="17" max="16384" width="9.140625" style="8" customWidth="1"/>
  </cols>
  <sheetData>
    <row r="1" spans="1:16" ht="57" customHeight="1">
      <c r="A1" s="22"/>
      <c r="B1" s="22"/>
      <c r="C1" s="22"/>
      <c r="D1" s="22"/>
      <c r="E1" s="22"/>
      <c r="F1" s="22"/>
      <c r="G1" s="22"/>
      <c r="H1" s="22"/>
      <c r="I1" s="22"/>
      <c r="J1" s="22"/>
      <c r="K1" s="22"/>
      <c r="L1" s="22"/>
      <c r="M1" s="22"/>
      <c r="N1" s="22"/>
      <c r="O1" s="22"/>
      <c r="P1" s="22"/>
    </row>
    <row r="2" spans="1:16" ht="7.5" customHeight="1">
      <c r="A2" s="295"/>
      <c r="B2" s="295"/>
      <c r="C2" s="295"/>
      <c r="D2" s="295"/>
      <c r="E2" s="295"/>
      <c r="F2" s="295"/>
      <c r="G2" s="295"/>
      <c r="H2" s="295"/>
      <c r="I2" s="295"/>
      <c r="J2" s="295"/>
      <c r="K2" s="295"/>
      <c r="L2" s="295"/>
      <c r="M2" s="295"/>
      <c r="N2" s="295"/>
      <c r="O2" s="295"/>
      <c r="P2"/>
    </row>
    <row r="3" spans="1:16" ht="15" customHeight="1">
      <c r="A3" s="22"/>
      <c r="B3" s="22"/>
      <c r="C3" s="22"/>
      <c r="D3" s="22"/>
      <c r="E3" s="22"/>
      <c r="F3" s="22"/>
      <c r="G3" s="22"/>
      <c r="H3" s="22"/>
      <c r="I3" s="22"/>
      <c r="J3" s="22"/>
      <c r="K3" s="22"/>
      <c r="L3" s="22"/>
      <c r="M3" s="22"/>
      <c r="N3" s="22"/>
      <c r="O3" s="22"/>
      <c r="P3" s="22"/>
    </row>
    <row r="4" spans="1:16" s="29" customFormat="1" ht="12.75">
      <c r="A4" s="44" t="str">
        <f>'Table of contents'!A4</f>
        <v>Mental health services in Australia</v>
      </c>
      <c r="B4" s="71"/>
      <c r="C4" s="71"/>
      <c r="D4" s="71"/>
      <c r="E4" s="71"/>
      <c r="F4" s="71"/>
      <c r="G4" s="71"/>
      <c r="H4" s="71"/>
      <c r="I4" s="71"/>
      <c r="J4" s="71"/>
      <c r="K4" s="71"/>
      <c r="L4" s="71"/>
      <c r="M4" s="71"/>
      <c r="N4" s="71"/>
      <c r="O4" s="71"/>
      <c r="P4" s="22"/>
    </row>
    <row r="5" spans="1:16" s="29" customFormat="1" ht="13.5" thickBot="1">
      <c r="A5" s="49" t="str">
        <f>'Table of contents'!A5</f>
        <v>RMHC: Residential mental health care (version 1.0)</v>
      </c>
      <c r="B5" s="50"/>
      <c r="C5" s="50"/>
      <c r="D5" s="50"/>
      <c r="E5" s="50"/>
      <c r="F5" s="50"/>
      <c r="G5" s="50"/>
      <c r="H5" s="50"/>
      <c r="I5" s="50"/>
      <c r="J5" s="50"/>
      <c r="K5" s="50"/>
      <c r="L5" s="50"/>
      <c r="M5" s="50"/>
      <c r="N5" s="50"/>
      <c r="O5" s="329" t="s">
        <v>89</v>
      </c>
      <c r="P5" s="22"/>
    </row>
    <row r="6" spans="1:16" s="29" customFormat="1" ht="6" customHeight="1">
      <c r="A6" s="309"/>
      <c r="B6" s="306"/>
      <c r="C6" s="306"/>
      <c r="D6" s="306"/>
      <c r="E6" s="306"/>
      <c r="F6" s="306"/>
      <c r="G6" s="306"/>
      <c r="H6" s="306"/>
      <c r="I6" s="306"/>
      <c r="J6" s="306"/>
      <c r="K6" s="306"/>
      <c r="L6" s="306"/>
      <c r="M6" s="341"/>
      <c r="N6" s="352"/>
      <c r="O6" s="53"/>
      <c r="P6" s="22"/>
    </row>
    <row r="7" spans="1:16" ht="15.75" customHeight="1" thickBot="1">
      <c r="A7" s="539" t="s">
        <v>302</v>
      </c>
      <c r="B7" s="539"/>
      <c r="C7" s="539"/>
      <c r="D7" s="539"/>
      <c r="E7" s="539"/>
      <c r="F7" s="539"/>
      <c r="G7" s="539"/>
      <c r="H7" s="539"/>
      <c r="I7" s="539"/>
      <c r="J7" s="539"/>
      <c r="K7" s="539"/>
      <c r="L7" s="539"/>
      <c r="M7" s="539"/>
      <c r="N7" s="539"/>
      <c r="O7" s="539"/>
      <c r="P7" s="22"/>
    </row>
    <row r="8" spans="1:16" ht="39" customHeight="1" thickBot="1">
      <c r="A8" s="272"/>
      <c r="B8" s="273" t="s">
        <v>72</v>
      </c>
      <c r="C8" s="272" t="s">
        <v>130</v>
      </c>
      <c r="D8" s="294" t="s">
        <v>129</v>
      </c>
      <c r="E8" s="274" t="s">
        <v>159</v>
      </c>
      <c r="F8" s="274" t="s">
        <v>160</v>
      </c>
      <c r="G8" s="274" t="s">
        <v>161</v>
      </c>
      <c r="H8" s="274" t="s">
        <v>162</v>
      </c>
      <c r="I8" s="274" t="s">
        <v>163</v>
      </c>
      <c r="J8" s="274" t="s">
        <v>164</v>
      </c>
      <c r="K8" s="274" t="s">
        <v>165</v>
      </c>
      <c r="L8" s="75" t="s">
        <v>166</v>
      </c>
      <c r="M8" s="75" t="s">
        <v>167</v>
      </c>
      <c r="N8" s="75" t="s">
        <v>355</v>
      </c>
      <c r="O8" s="75" t="s">
        <v>362</v>
      </c>
      <c r="P8" s="22"/>
    </row>
    <row r="9" spans="1:16" ht="12.75" customHeight="1">
      <c r="A9" s="275">
        <v>1</v>
      </c>
      <c r="B9" s="276" t="s">
        <v>94</v>
      </c>
      <c r="C9" s="277"/>
      <c r="D9" s="278"/>
      <c r="E9" s="580" t="s">
        <v>94</v>
      </c>
      <c r="F9" s="580"/>
      <c r="G9" s="580"/>
      <c r="H9" s="580"/>
      <c r="I9" s="580"/>
      <c r="J9" s="580"/>
      <c r="K9" s="580"/>
      <c r="L9" s="580"/>
      <c r="M9" s="580"/>
      <c r="N9" s="580"/>
      <c r="O9" s="340"/>
      <c r="P9" s="22"/>
    </row>
    <row r="10" spans="1:16" ht="12.75">
      <c r="A10" s="279">
        <v>2</v>
      </c>
      <c r="B10" s="276" t="s">
        <v>94</v>
      </c>
      <c r="C10" s="277" t="s">
        <v>71</v>
      </c>
      <c r="D10" s="228" t="s">
        <v>48</v>
      </c>
      <c r="E10" s="60">
        <v>419</v>
      </c>
      <c r="F10" s="280">
        <v>556</v>
      </c>
      <c r="G10" s="280">
        <v>494</v>
      </c>
      <c r="H10" s="280">
        <v>641</v>
      </c>
      <c r="I10" s="280">
        <v>769</v>
      </c>
      <c r="J10" s="280">
        <v>789</v>
      </c>
      <c r="K10" s="280">
        <v>850</v>
      </c>
      <c r="L10" s="280">
        <v>804</v>
      </c>
      <c r="M10" s="280">
        <v>690</v>
      </c>
      <c r="N10" s="280">
        <v>615</v>
      </c>
      <c r="O10" s="525" t="s">
        <v>44</v>
      </c>
      <c r="P10" s="22"/>
    </row>
    <row r="11" spans="1:16" ht="12.75">
      <c r="A11" s="279">
        <v>3</v>
      </c>
      <c r="B11" s="276" t="s">
        <v>94</v>
      </c>
      <c r="C11" s="277" t="s">
        <v>71</v>
      </c>
      <c r="D11" s="228" t="s">
        <v>98</v>
      </c>
      <c r="E11" s="280">
        <v>776</v>
      </c>
      <c r="F11" s="280">
        <v>714</v>
      </c>
      <c r="G11" s="280">
        <v>875</v>
      </c>
      <c r="H11" s="280">
        <v>992</v>
      </c>
      <c r="I11" s="280">
        <v>1106</v>
      </c>
      <c r="J11" s="280">
        <v>1075</v>
      </c>
      <c r="K11" s="280">
        <v>1592</v>
      </c>
      <c r="L11" s="280">
        <v>1164</v>
      </c>
      <c r="M11" s="280">
        <v>1228</v>
      </c>
      <c r="N11" s="280">
        <v>1260</v>
      </c>
      <c r="O11" s="525" t="s">
        <v>44</v>
      </c>
      <c r="P11" s="22"/>
    </row>
    <row r="12" spans="1:16" ht="12.75">
      <c r="A12" s="275">
        <v>4</v>
      </c>
      <c r="B12" s="276" t="s">
        <v>94</v>
      </c>
      <c r="C12" s="277" t="s">
        <v>71</v>
      </c>
      <c r="D12" s="282" t="s">
        <v>361</v>
      </c>
      <c r="E12" s="289">
        <v>1195</v>
      </c>
      <c r="F12" s="283">
        <v>1270</v>
      </c>
      <c r="G12" s="283">
        <v>1369</v>
      </c>
      <c r="H12" s="283">
        <v>1633</v>
      </c>
      <c r="I12" s="283">
        <v>1875</v>
      </c>
      <c r="J12" s="283">
        <v>1864</v>
      </c>
      <c r="K12" s="283">
        <v>2442</v>
      </c>
      <c r="L12" s="283">
        <v>1968</v>
      </c>
      <c r="M12" s="283">
        <v>1918</v>
      </c>
      <c r="N12" s="283">
        <v>1875</v>
      </c>
      <c r="O12" s="524" t="s">
        <v>44</v>
      </c>
      <c r="P12" s="22"/>
    </row>
    <row r="13" spans="1:16" ht="12.75">
      <c r="A13" s="279">
        <v>5</v>
      </c>
      <c r="B13" s="276" t="s">
        <v>94</v>
      </c>
      <c r="C13" s="284"/>
      <c r="D13" s="284"/>
      <c r="E13" s="283" t="s">
        <v>216</v>
      </c>
      <c r="F13" s="283" t="s">
        <v>216</v>
      </c>
      <c r="G13" s="283" t="s">
        <v>216</v>
      </c>
      <c r="H13" s="283" t="s">
        <v>216</v>
      </c>
      <c r="I13" s="283" t="s">
        <v>216</v>
      </c>
      <c r="J13" s="283" t="s">
        <v>216</v>
      </c>
      <c r="K13" s="283" t="s">
        <v>216</v>
      </c>
      <c r="L13" s="283" t="s">
        <v>216</v>
      </c>
      <c r="M13" s="283" t="s">
        <v>216</v>
      </c>
      <c r="N13" s="283" t="s">
        <v>216</v>
      </c>
      <c r="O13" s="321" t="s">
        <v>216</v>
      </c>
      <c r="P13" s="22"/>
    </row>
    <row r="14" spans="1:16" ht="12.75">
      <c r="A14" s="279">
        <v>6</v>
      </c>
      <c r="B14" s="276" t="s">
        <v>94</v>
      </c>
      <c r="C14" s="284" t="s">
        <v>360</v>
      </c>
      <c r="D14" s="228" t="s">
        <v>48</v>
      </c>
      <c r="E14" s="169">
        <v>35.062762</v>
      </c>
      <c r="F14" s="169">
        <v>43.779528</v>
      </c>
      <c r="G14" s="169">
        <v>36.084733</v>
      </c>
      <c r="H14" s="169">
        <v>39.252909</v>
      </c>
      <c r="I14" s="169">
        <v>41.013333</v>
      </c>
      <c r="J14" s="169">
        <v>42.328326</v>
      </c>
      <c r="K14" s="169">
        <v>34.807535</v>
      </c>
      <c r="L14" s="169">
        <v>40.853659</v>
      </c>
      <c r="M14" s="169">
        <v>35.974974</v>
      </c>
      <c r="N14" s="169">
        <v>32.8</v>
      </c>
      <c r="O14" s="525" t="s">
        <v>44</v>
      </c>
      <c r="P14" s="22"/>
    </row>
    <row r="15" spans="1:16" ht="12.75">
      <c r="A15" s="275">
        <v>7</v>
      </c>
      <c r="B15" s="276" t="s">
        <v>94</v>
      </c>
      <c r="C15" s="284" t="s">
        <v>360</v>
      </c>
      <c r="D15" s="228" t="s">
        <v>98</v>
      </c>
      <c r="E15" s="169">
        <v>64.937238</v>
      </c>
      <c r="F15" s="169">
        <v>56.220472</v>
      </c>
      <c r="G15" s="169">
        <v>63.915267</v>
      </c>
      <c r="H15" s="169">
        <v>60.747091</v>
      </c>
      <c r="I15" s="169">
        <v>58.986667</v>
      </c>
      <c r="J15" s="169">
        <v>57.671674</v>
      </c>
      <c r="K15" s="169">
        <v>65.192465</v>
      </c>
      <c r="L15" s="169">
        <v>59.146341</v>
      </c>
      <c r="M15" s="169">
        <v>64.025026</v>
      </c>
      <c r="N15" s="169">
        <v>67.2</v>
      </c>
      <c r="O15" s="525" t="s">
        <v>44</v>
      </c>
      <c r="P15" s="22"/>
    </row>
    <row r="16" spans="1:16" ht="12.75">
      <c r="A16" s="279">
        <v>8</v>
      </c>
      <c r="B16" s="276" t="s">
        <v>94</v>
      </c>
      <c r="C16" s="284" t="s">
        <v>360</v>
      </c>
      <c r="D16" s="282" t="s">
        <v>361</v>
      </c>
      <c r="E16" s="290">
        <v>100</v>
      </c>
      <c r="F16" s="290">
        <v>100</v>
      </c>
      <c r="G16" s="290">
        <v>100</v>
      </c>
      <c r="H16" s="290">
        <v>100</v>
      </c>
      <c r="I16" s="290">
        <v>100</v>
      </c>
      <c r="J16" s="290">
        <v>100</v>
      </c>
      <c r="K16" s="290">
        <v>100</v>
      </c>
      <c r="L16" s="290">
        <v>100</v>
      </c>
      <c r="M16" s="290">
        <v>100</v>
      </c>
      <c r="N16" s="290">
        <v>100</v>
      </c>
      <c r="O16" s="524" t="s">
        <v>44</v>
      </c>
      <c r="P16" s="22"/>
    </row>
    <row r="17" spans="1:16" ht="12.75">
      <c r="A17" s="279">
        <v>9</v>
      </c>
      <c r="B17" s="285"/>
      <c r="C17" s="286"/>
      <c r="D17" s="286"/>
      <c r="E17" s="285"/>
      <c r="F17" s="285"/>
      <c r="G17" s="285"/>
      <c r="H17" s="285"/>
      <c r="I17" s="285"/>
      <c r="J17" s="287"/>
      <c r="K17" s="287"/>
      <c r="L17" s="288"/>
      <c r="M17" s="288"/>
      <c r="N17" s="288"/>
      <c r="O17" s="395" t="s">
        <v>216</v>
      </c>
      <c r="P17" s="22"/>
    </row>
    <row r="18" spans="1:16" ht="12.75" customHeight="1">
      <c r="A18" s="275">
        <v>10</v>
      </c>
      <c r="B18" s="276" t="s">
        <v>97</v>
      </c>
      <c r="C18" s="277"/>
      <c r="D18" s="278"/>
      <c r="E18" s="581" t="s">
        <v>97</v>
      </c>
      <c r="F18" s="581"/>
      <c r="G18" s="581"/>
      <c r="H18" s="581"/>
      <c r="I18" s="581"/>
      <c r="J18" s="581"/>
      <c r="K18" s="581"/>
      <c r="L18" s="581"/>
      <c r="M18" s="581"/>
      <c r="N18" s="581"/>
      <c r="O18" s="396" t="s">
        <v>216</v>
      </c>
      <c r="P18" s="22"/>
    </row>
    <row r="19" spans="1:16" ht="12.75">
      <c r="A19" s="279">
        <v>11</v>
      </c>
      <c r="B19" s="276" t="s">
        <v>97</v>
      </c>
      <c r="C19" s="277" t="s">
        <v>71</v>
      </c>
      <c r="D19" s="228" t="s">
        <v>48</v>
      </c>
      <c r="E19" s="168">
        <v>7</v>
      </c>
      <c r="F19" s="168">
        <v>8</v>
      </c>
      <c r="G19" s="168">
        <v>15</v>
      </c>
      <c r="H19" s="168">
        <v>14</v>
      </c>
      <c r="I19" s="168">
        <v>25</v>
      </c>
      <c r="J19" s="168">
        <v>42</v>
      </c>
      <c r="K19" s="168">
        <v>67</v>
      </c>
      <c r="L19" s="168">
        <v>50</v>
      </c>
      <c r="M19" s="168">
        <v>21</v>
      </c>
      <c r="N19" s="168">
        <v>40</v>
      </c>
      <c r="O19" s="525" t="s">
        <v>44</v>
      </c>
      <c r="P19" s="22"/>
    </row>
    <row r="20" spans="1:16" ht="12.75">
      <c r="A20" s="279">
        <v>12</v>
      </c>
      <c r="B20" s="276" t="s">
        <v>97</v>
      </c>
      <c r="C20" s="277" t="s">
        <v>71</v>
      </c>
      <c r="D20" s="228" t="s">
        <v>98</v>
      </c>
      <c r="E20" s="168">
        <v>109</v>
      </c>
      <c r="F20" s="168">
        <v>84</v>
      </c>
      <c r="G20" s="168">
        <v>131</v>
      </c>
      <c r="H20" s="168">
        <v>243</v>
      </c>
      <c r="I20" s="168">
        <v>379</v>
      </c>
      <c r="J20" s="168">
        <v>352</v>
      </c>
      <c r="K20" s="168">
        <v>518</v>
      </c>
      <c r="L20" s="168">
        <v>591</v>
      </c>
      <c r="M20" s="168">
        <v>684</v>
      </c>
      <c r="N20" s="168">
        <v>691</v>
      </c>
      <c r="O20" s="525" t="s">
        <v>44</v>
      </c>
      <c r="P20" s="22"/>
    </row>
    <row r="21" spans="1:16" ht="12.75">
      <c r="A21" s="275">
        <v>13</v>
      </c>
      <c r="B21" s="276" t="s">
        <v>97</v>
      </c>
      <c r="C21" s="277" t="s">
        <v>71</v>
      </c>
      <c r="D21" s="282" t="s">
        <v>361</v>
      </c>
      <c r="E21" s="289">
        <v>116</v>
      </c>
      <c r="F21" s="289">
        <v>92</v>
      </c>
      <c r="G21" s="289">
        <v>146</v>
      </c>
      <c r="H21" s="289">
        <v>257</v>
      </c>
      <c r="I21" s="289">
        <v>404</v>
      </c>
      <c r="J21" s="289">
        <v>394</v>
      </c>
      <c r="K21" s="289">
        <v>585</v>
      </c>
      <c r="L21" s="289">
        <v>641</v>
      </c>
      <c r="M21" s="289">
        <v>705</v>
      </c>
      <c r="N21" s="289">
        <v>731</v>
      </c>
      <c r="O21" s="524" t="s">
        <v>44</v>
      </c>
      <c r="P21" s="22"/>
    </row>
    <row r="22" spans="1:16" ht="12.75">
      <c r="A22" s="279">
        <v>14</v>
      </c>
      <c r="B22" s="276" t="s">
        <v>97</v>
      </c>
      <c r="C22" s="284"/>
      <c r="D22" s="284"/>
      <c r="E22" s="289" t="s">
        <v>216</v>
      </c>
      <c r="F22" s="289" t="s">
        <v>216</v>
      </c>
      <c r="G22" s="289" t="s">
        <v>216</v>
      </c>
      <c r="H22" s="289" t="s">
        <v>216</v>
      </c>
      <c r="I22" s="289" t="s">
        <v>216</v>
      </c>
      <c r="J22" s="289" t="s">
        <v>216</v>
      </c>
      <c r="K22" s="289" t="s">
        <v>216</v>
      </c>
      <c r="L22" s="289" t="s">
        <v>216</v>
      </c>
      <c r="M22" s="289" t="s">
        <v>216</v>
      </c>
      <c r="N22" s="289" t="s">
        <v>216</v>
      </c>
      <c r="O22" s="290" t="s">
        <v>216</v>
      </c>
      <c r="P22" s="22"/>
    </row>
    <row r="23" spans="1:16" ht="12.75">
      <c r="A23" s="279">
        <v>15</v>
      </c>
      <c r="B23" s="276" t="s">
        <v>97</v>
      </c>
      <c r="C23" s="284" t="s">
        <v>360</v>
      </c>
      <c r="D23" s="228" t="s">
        <v>48</v>
      </c>
      <c r="E23" s="169">
        <v>6.0344828</v>
      </c>
      <c r="F23" s="169">
        <v>8.6956522</v>
      </c>
      <c r="G23" s="169">
        <v>10.273973</v>
      </c>
      <c r="H23" s="169">
        <v>5.4474708</v>
      </c>
      <c r="I23" s="169">
        <v>6.1881188</v>
      </c>
      <c r="J23" s="169">
        <v>10.659898</v>
      </c>
      <c r="K23" s="169">
        <v>11.452991</v>
      </c>
      <c r="L23" s="169">
        <v>7.800312</v>
      </c>
      <c r="M23" s="169">
        <v>2.9787234</v>
      </c>
      <c r="N23" s="169">
        <v>5.4719562</v>
      </c>
      <c r="O23" s="525" t="s">
        <v>44</v>
      </c>
      <c r="P23" s="22"/>
    </row>
    <row r="24" spans="1:16" ht="12.75">
      <c r="A24" s="275">
        <v>16</v>
      </c>
      <c r="B24" s="276" t="s">
        <v>97</v>
      </c>
      <c r="C24" s="284" t="s">
        <v>360</v>
      </c>
      <c r="D24" s="228" t="s">
        <v>98</v>
      </c>
      <c r="E24" s="169">
        <v>93.965517</v>
      </c>
      <c r="F24" s="169">
        <v>91.304348</v>
      </c>
      <c r="G24" s="169">
        <v>89.726027</v>
      </c>
      <c r="H24" s="169">
        <v>94.552529</v>
      </c>
      <c r="I24" s="169">
        <v>93.811881</v>
      </c>
      <c r="J24" s="169">
        <v>89.340102</v>
      </c>
      <c r="K24" s="169">
        <v>88.547009</v>
      </c>
      <c r="L24" s="169">
        <v>92.199688</v>
      </c>
      <c r="M24" s="169">
        <v>97.021277</v>
      </c>
      <c r="N24" s="169">
        <v>94.528044</v>
      </c>
      <c r="O24" s="525" t="s">
        <v>44</v>
      </c>
      <c r="P24" s="22"/>
    </row>
    <row r="25" spans="1:16" ht="12.75">
      <c r="A25" s="279">
        <v>17</v>
      </c>
      <c r="B25" s="276" t="s">
        <v>97</v>
      </c>
      <c r="C25" s="284" t="s">
        <v>360</v>
      </c>
      <c r="D25" s="282" t="s">
        <v>361</v>
      </c>
      <c r="E25" s="290">
        <v>100</v>
      </c>
      <c r="F25" s="290">
        <v>100</v>
      </c>
      <c r="G25" s="290">
        <v>100</v>
      </c>
      <c r="H25" s="290">
        <v>100</v>
      </c>
      <c r="I25" s="290">
        <v>100</v>
      </c>
      <c r="J25" s="290">
        <v>100</v>
      </c>
      <c r="K25" s="290">
        <v>100</v>
      </c>
      <c r="L25" s="290">
        <v>100</v>
      </c>
      <c r="M25" s="290">
        <v>100</v>
      </c>
      <c r="N25" s="290">
        <v>100</v>
      </c>
      <c r="O25" s="524" t="s">
        <v>44</v>
      </c>
      <c r="P25" s="22"/>
    </row>
    <row r="26" spans="1:16" ht="12.75">
      <c r="A26" s="279">
        <v>18</v>
      </c>
      <c r="B26" s="285"/>
      <c r="C26" s="286"/>
      <c r="D26" s="286"/>
      <c r="E26" s="288"/>
      <c r="F26" s="288"/>
      <c r="G26" s="288"/>
      <c r="H26" s="288"/>
      <c r="I26" s="288"/>
      <c r="J26" s="288"/>
      <c r="K26" s="288"/>
      <c r="L26" s="288"/>
      <c r="M26" s="288"/>
      <c r="N26" s="288"/>
      <c r="O26" s="395" t="s">
        <v>216</v>
      </c>
      <c r="P26" s="22"/>
    </row>
    <row r="27" spans="1:16" ht="12.75" customHeight="1">
      <c r="A27" s="275">
        <v>19</v>
      </c>
      <c r="B27" s="276" t="s">
        <v>95</v>
      </c>
      <c r="C27" s="277"/>
      <c r="D27" s="278"/>
      <c r="E27" s="581" t="s">
        <v>95</v>
      </c>
      <c r="F27" s="581"/>
      <c r="G27" s="581"/>
      <c r="H27" s="581"/>
      <c r="I27" s="581"/>
      <c r="J27" s="581"/>
      <c r="K27" s="581"/>
      <c r="L27" s="581"/>
      <c r="M27" s="581"/>
      <c r="N27" s="581"/>
      <c r="O27" s="396" t="s">
        <v>216</v>
      </c>
      <c r="P27" s="22"/>
    </row>
    <row r="28" spans="1:16" ht="12.75">
      <c r="A28" s="279">
        <v>20</v>
      </c>
      <c r="B28" s="276" t="s">
        <v>95</v>
      </c>
      <c r="C28" s="277" t="s">
        <v>71</v>
      </c>
      <c r="D28" s="228" t="s">
        <v>48</v>
      </c>
      <c r="E28" s="168">
        <v>82</v>
      </c>
      <c r="F28" s="168">
        <v>119</v>
      </c>
      <c r="G28" s="168">
        <v>95</v>
      </c>
      <c r="H28" s="168">
        <v>119</v>
      </c>
      <c r="I28" s="168">
        <v>165</v>
      </c>
      <c r="J28" s="168">
        <v>274</v>
      </c>
      <c r="K28" s="168">
        <v>228</v>
      </c>
      <c r="L28" s="168">
        <v>227</v>
      </c>
      <c r="M28" s="168">
        <v>207</v>
      </c>
      <c r="N28" s="168">
        <v>253</v>
      </c>
      <c r="O28" s="525" t="s">
        <v>44</v>
      </c>
      <c r="P28" s="22"/>
    </row>
    <row r="29" spans="1:16" ht="12.75">
      <c r="A29" s="279">
        <v>21</v>
      </c>
      <c r="B29" s="276" t="s">
        <v>95</v>
      </c>
      <c r="C29" s="277" t="s">
        <v>71</v>
      </c>
      <c r="D29" s="228" t="s">
        <v>98</v>
      </c>
      <c r="E29" s="168">
        <v>122</v>
      </c>
      <c r="F29" s="168">
        <v>170</v>
      </c>
      <c r="G29" s="168">
        <v>223</v>
      </c>
      <c r="H29" s="168">
        <v>232</v>
      </c>
      <c r="I29" s="168">
        <v>259</v>
      </c>
      <c r="J29" s="168">
        <v>295</v>
      </c>
      <c r="K29" s="168">
        <v>420</v>
      </c>
      <c r="L29" s="168">
        <v>346</v>
      </c>
      <c r="M29" s="168">
        <v>372</v>
      </c>
      <c r="N29" s="168">
        <v>410</v>
      </c>
      <c r="O29" s="525" t="s">
        <v>44</v>
      </c>
      <c r="P29" s="22"/>
    </row>
    <row r="30" spans="1:16" ht="12.75">
      <c r="A30" s="275">
        <v>22</v>
      </c>
      <c r="B30" s="276" t="s">
        <v>95</v>
      </c>
      <c r="C30" s="277" t="s">
        <v>71</v>
      </c>
      <c r="D30" s="282" t="s">
        <v>361</v>
      </c>
      <c r="E30" s="289">
        <v>204</v>
      </c>
      <c r="F30" s="289">
        <v>289</v>
      </c>
      <c r="G30" s="289">
        <v>318</v>
      </c>
      <c r="H30" s="289">
        <v>351</v>
      </c>
      <c r="I30" s="289">
        <v>424</v>
      </c>
      <c r="J30" s="289">
        <v>569</v>
      </c>
      <c r="K30" s="289">
        <v>648</v>
      </c>
      <c r="L30" s="289">
        <v>573</v>
      </c>
      <c r="M30" s="289">
        <v>579</v>
      </c>
      <c r="N30" s="289">
        <v>663</v>
      </c>
      <c r="O30" s="524" t="s">
        <v>44</v>
      </c>
      <c r="P30" s="22"/>
    </row>
    <row r="31" spans="1:16" ht="12.75">
      <c r="A31" s="279">
        <v>23</v>
      </c>
      <c r="B31" s="276" t="s">
        <v>95</v>
      </c>
      <c r="C31" s="284"/>
      <c r="D31" s="284"/>
      <c r="E31" s="289" t="s">
        <v>216</v>
      </c>
      <c r="F31" s="289" t="s">
        <v>216</v>
      </c>
      <c r="G31" s="289" t="s">
        <v>216</v>
      </c>
      <c r="H31" s="289" t="s">
        <v>216</v>
      </c>
      <c r="I31" s="289" t="s">
        <v>216</v>
      </c>
      <c r="J31" s="289" t="s">
        <v>216</v>
      </c>
      <c r="K31" s="289" t="s">
        <v>216</v>
      </c>
      <c r="L31" s="289" t="s">
        <v>216</v>
      </c>
      <c r="M31" s="289" t="s">
        <v>216</v>
      </c>
      <c r="N31" s="289" t="s">
        <v>216</v>
      </c>
      <c r="O31" s="290" t="s">
        <v>216</v>
      </c>
      <c r="P31" s="22"/>
    </row>
    <row r="32" spans="1:16" ht="12.75">
      <c r="A32" s="279">
        <v>24</v>
      </c>
      <c r="B32" s="276" t="s">
        <v>95</v>
      </c>
      <c r="C32" s="284" t="s">
        <v>360</v>
      </c>
      <c r="D32" s="228" t="s">
        <v>48</v>
      </c>
      <c r="E32" s="169">
        <v>40.196078</v>
      </c>
      <c r="F32" s="169">
        <v>41.176471</v>
      </c>
      <c r="G32" s="169">
        <v>29.874214</v>
      </c>
      <c r="H32" s="169">
        <v>33.903134</v>
      </c>
      <c r="I32" s="169">
        <v>38.915094</v>
      </c>
      <c r="J32" s="169">
        <v>48.154657</v>
      </c>
      <c r="K32" s="169">
        <v>35.185185</v>
      </c>
      <c r="L32" s="169">
        <v>39.616056</v>
      </c>
      <c r="M32" s="169">
        <v>35.751295</v>
      </c>
      <c r="N32" s="169">
        <v>38.159879</v>
      </c>
      <c r="O32" s="525" t="s">
        <v>44</v>
      </c>
      <c r="P32" s="22"/>
    </row>
    <row r="33" spans="1:16" ht="12.75">
      <c r="A33" s="275">
        <v>25</v>
      </c>
      <c r="B33" s="276" t="s">
        <v>95</v>
      </c>
      <c r="C33" s="284" t="s">
        <v>360</v>
      </c>
      <c r="D33" s="228" t="s">
        <v>98</v>
      </c>
      <c r="E33" s="169">
        <v>59.803922</v>
      </c>
      <c r="F33" s="169">
        <v>58.823529</v>
      </c>
      <c r="G33" s="169">
        <v>70.125786</v>
      </c>
      <c r="H33" s="169">
        <v>66.096866</v>
      </c>
      <c r="I33" s="169">
        <v>61.084906</v>
      </c>
      <c r="J33" s="169">
        <v>51.845343</v>
      </c>
      <c r="K33" s="169">
        <v>64.814815</v>
      </c>
      <c r="L33" s="169">
        <v>60.383944</v>
      </c>
      <c r="M33" s="169">
        <v>64.248705</v>
      </c>
      <c r="N33" s="169">
        <v>61.840121</v>
      </c>
      <c r="O33" s="525" t="s">
        <v>44</v>
      </c>
      <c r="P33" s="22"/>
    </row>
    <row r="34" spans="1:16" ht="12.75">
      <c r="A34" s="279">
        <v>26</v>
      </c>
      <c r="B34" s="276" t="s">
        <v>95</v>
      </c>
      <c r="C34" s="284" t="s">
        <v>360</v>
      </c>
      <c r="D34" s="282" t="s">
        <v>361</v>
      </c>
      <c r="E34" s="290">
        <v>100</v>
      </c>
      <c r="F34" s="290">
        <v>100</v>
      </c>
      <c r="G34" s="290">
        <v>100</v>
      </c>
      <c r="H34" s="290">
        <v>100</v>
      </c>
      <c r="I34" s="290">
        <v>100</v>
      </c>
      <c r="J34" s="290">
        <v>100</v>
      </c>
      <c r="K34" s="290">
        <v>100</v>
      </c>
      <c r="L34" s="290">
        <v>100</v>
      </c>
      <c r="M34" s="290">
        <v>100</v>
      </c>
      <c r="N34" s="290">
        <v>100</v>
      </c>
      <c r="O34" s="524" t="s">
        <v>44</v>
      </c>
      <c r="P34" s="22"/>
    </row>
    <row r="35" spans="1:16" ht="12.75">
      <c r="A35" s="279">
        <v>27</v>
      </c>
      <c r="B35" s="285"/>
      <c r="C35" s="286"/>
      <c r="D35" s="286"/>
      <c r="E35" s="288"/>
      <c r="F35" s="288"/>
      <c r="G35" s="288"/>
      <c r="H35" s="288"/>
      <c r="I35" s="288"/>
      <c r="J35" s="288"/>
      <c r="K35" s="288"/>
      <c r="L35" s="288"/>
      <c r="M35" s="288"/>
      <c r="N35" s="288"/>
      <c r="O35" s="395" t="s">
        <v>216</v>
      </c>
      <c r="P35" s="22"/>
    </row>
    <row r="36" spans="1:16" ht="12.75" customHeight="1">
      <c r="A36" s="275">
        <v>28</v>
      </c>
      <c r="B36" s="276" t="s">
        <v>96</v>
      </c>
      <c r="C36" s="277"/>
      <c r="D36" s="278"/>
      <c r="E36" s="581" t="s">
        <v>96</v>
      </c>
      <c r="F36" s="581"/>
      <c r="G36" s="581"/>
      <c r="H36" s="581"/>
      <c r="I36" s="581"/>
      <c r="J36" s="581"/>
      <c r="K36" s="581"/>
      <c r="L36" s="581"/>
      <c r="M36" s="581"/>
      <c r="N36" s="581"/>
      <c r="O36" s="396" t="s">
        <v>216</v>
      </c>
      <c r="P36" s="22"/>
    </row>
    <row r="37" spans="1:16" ht="12.75">
      <c r="A37" s="279">
        <v>29</v>
      </c>
      <c r="B37" s="276" t="s">
        <v>96</v>
      </c>
      <c r="C37" s="277" t="s">
        <v>71</v>
      </c>
      <c r="D37" s="228" t="s">
        <v>48</v>
      </c>
      <c r="E37" s="168">
        <v>28</v>
      </c>
      <c r="F37" s="168">
        <v>22</v>
      </c>
      <c r="G37" s="168">
        <v>58</v>
      </c>
      <c r="H37" s="168">
        <v>133</v>
      </c>
      <c r="I37" s="168">
        <v>71</v>
      </c>
      <c r="J37" s="168">
        <v>112</v>
      </c>
      <c r="K37" s="168">
        <v>125</v>
      </c>
      <c r="L37" s="168">
        <v>120</v>
      </c>
      <c r="M37" s="168">
        <v>112</v>
      </c>
      <c r="N37" s="168">
        <v>118</v>
      </c>
      <c r="O37" s="525" t="s">
        <v>44</v>
      </c>
      <c r="P37" s="22"/>
    </row>
    <row r="38" spans="1:16" ht="12.75">
      <c r="A38" s="279">
        <v>30</v>
      </c>
      <c r="B38" s="276" t="s">
        <v>96</v>
      </c>
      <c r="C38" s="277" t="s">
        <v>71</v>
      </c>
      <c r="D38" s="228" t="s">
        <v>98</v>
      </c>
      <c r="E38" s="168">
        <v>100</v>
      </c>
      <c r="F38" s="168">
        <v>127</v>
      </c>
      <c r="G38" s="168">
        <v>114</v>
      </c>
      <c r="H38" s="168">
        <v>180</v>
      </c>
      <c r="I38" s="168">
        <v>259</v>
      </c>
      <c r="J38" s="168">
        <v>197</v>
      </c>
      <c r="K38" s="168">
        <v>396</v>
      </c>
      <c r="L38" s="168">
        <v>355</v>
      </c>
      <c r="M38" s="168">
        <v>411</v>
      </c>
      <c r="N38" s="168">
        <v>476</v>
      </c>
      <c r="O38" s="525" t="s">
        <v>44</v>
      </c>
      <c r="P38" s="22"/>
    </row>
    <row r="39" spans="1:16" ht="12.75">
      <c r="A39" s="275">
        <v>31</v>
      </c>
      <c r="B39" s="276" t="s">
        <v>96</v>
      </c>
      <c r="C39" s="277" t="s">
        <v>71</v>
      </c>
      <c r="D39" s="282" t="s">
        <v>361</v>
      </c>
      <c r="E39" s="289">
        <v>128</v>
      </c>
      <c r="F39" s="289">
        <v>149</v>
      </c>
      <c r="G39" s="289">
        <v>172</v>
      </c>
      <c r="H39" s="289">
        <v>313</v>
      </c>
      <c r="I39" s="289">
        <v>330</v>
      </c>
      <c r="J39" s="289">
        <v>309</v>
      </c>
      <c r="K39" s="289">
        <v>521</v>
      </c>
      <c r="L39" s="289">
        <v>475</v>
      </c>
      <c r="M39" s="289">
        <v>523</v>
      </c>
      <c r="N39" s="289">
        <v>594</v>
      </c>
      <c r="O39" s="524" t="s">
        <v>44</v>
      </c>
      <c r="P39" s="22"/>
    </row>
    <row r="40" spans="1:16" ht="12.75">
      <c r="A40" s="279">
        <v>32</v>
      </c>
      <c r="B40" s="276" t="s">
        <v>96</v>
      </c>
      <c r="C40" s="284"/>
      <c r="D40" s="284"/>
      <c r="E40" s="289" t="s">
        <v>216</v>
      </c>
      <c r="F40" s="289" t="s">
        <v>216</v>
      </c>
      <c r="G40" s="289" t="s">
        <v>216</v>
      </c>
      <c r="H40" s="289" t="s">
        <v>216</v>
      </c>
      <c r="I40" s="289" t="s">
        <v>216</v>
      </c>
      <c r="J40" s="289" t="s">
        <v>216</v>
      </c>
      <c r="K40" s="289" t="s">
        <v>216</v>
      </c>
      <c r="L40" s="289" t="s">
        <v>216</v>
      </c>
      <c r="M40" s="289" t="s">
        <v>216</v>
      </c>
      <c r="N40" s="289" t="s">
        <v>216</v>
      </c>
      <c r="O40" s="290" t="s">
        <v>216</v>
      </c>
      <c r="P40" s="22"/>
    </row>
    <row r="41" spans="1:16" ht="12.75">
      <c r="A41" s="279">
        <v>33</v>
      </c>
      <c r="B41" s="276" t="s">
        <v>96</v>
      </c>
      <c r="C41" s="284" t="s">
        <v>360</v>
      </c>
      <c r="D41" s="228" t="s">
        <v>48</v>
      </c>
      <c r="E41" s="169">
        <v>21.875</v>
      </c>
      <c r="F41" s="169">
        <v>14.765101</v>
      </c>
      <c r="G41" s="169">
        <v>33.72093</v>
      </c>
      <c r="H41" s="169">
        <v>42.492013</v>
      </c>
      <c r="I41" s="169">
        <v>21.515152</v>
      </c>
      <c r="J41" s="169">
        <v>36.245955</v>
      </c>
      <c r="K41" s="169">
        <v>23.992322</v>
      </c>
      <c r="L41" s="169">
        <v>25.263158</v>
      </c>
      <c r="M41" s="169">
        <v>21.414914</v>
      </c>
      <c r="N41" s="169">
        <v>19.86532</v>
      </c>
      <c r="O41" s="525" t="s">
        <v>44</v>
      </c>
      <c r="P41" s="22"/>
    </row>
    <row r="42" spans="1:16" ht="12.75">
      <c r="A42" s="275">
        <v>34</v>
      </c>
      <c r="B42" s="276" t="s">
        <v>96</v>
      </c>
      <c r="C42" s="284" t="s">
        <v>360</v>
      </c>
      <c r="D42" s="228" t="s">
        <v>98</v>
      </c>
      <c r="E42" s="169">
        <v>78.125</v>
      </c>
      <c r="F42" s="169">
        <v>85.234899</v>
      </c>
      <c r="G42" s="169">
        <v>66.27907</v>
      </c>
      <c r="H42" s="169">
        <v>57.507987</v>
      </c>
      <c r="I42" s="169">
        <v>78.484848</v>
      </c>
      <c r="J42" s="169">
        <v>63.754045</v>
      </c>
      <c r="K42" s="169">
        <v>76.007678</v>
      </c>
      <c r="L42" s="169">
        <v>74.736842</v>
      </c>
      <c r="M42" s="169">
        <v>78.585086</v>
      </c>
      <c r="N42" s="169">
        <v>80.13468</v>
      </c>
      <c r="O42" s="525" t="s">
        <v>44</v>
      </c>
      <c r="P42" s="22"/>
    </row>
    <row r="43" spans="1:16" ht="12.75">
      <c r="A43" s="279">
        <v>35</v>
      </c>
      <c r="B43" s="276" t="s">
        <v>96</v>
      </c>
      <c r="C43" s="284" t="s">
        <v>360</v>
      </c>
      <c r="D43" s="282" t="s">
        <v>361</v>
      </c>
      <c r="E43" s="290">
        <v>100</v>
      </c>
      <c r="F43" s="290">
        <v>100</v>
      </c>
      <c r="G43" s="290">
        <v>100</v>
      </c>
      <c r="H43" s="290">
        <v>100</v>
      </c>
      <c r="I43" s="290">
        <v>100</v>
      </c>
      <c r="J43" s="290">
        <v>100</v>
      </c>
      <c r="K43" s="290">
        <v>100</v>
      </c>
      <c r="L43" s="290">
        <v>100</v>
      </c>
      <c r="M43" s="290">
        <v>100</v>
      </c>
      <c r="N43" s="290">
        <v>100</v>
      </c>
      <c r="O43" s="524" t="s">
        <v>44</v>
      </c>
      <c r="P43" s="22"/>
    </row>
    <row r="44" spans="1:16" ht="12.75">
      <c r="A44" s="279">
        <v>36</v>
      </c>
      <c r="B44" s="285"/>
      <c r="C44" s="286"/>
      <c r="D44" s="286"/>
      <c r="E44" s="288"/>
      <c r="F44" s="288"/>
      <c r="G44" s="288"/>
      <c r="H44" s="288"/>
      <c r="I44" s="288"/>
      <c r="J44" s="288"/>
      <c r="K44" s="288"/>
      <c r="L44" s="288"/>
      <c r="M44" s="288"/>
      <c r="N44" s="288"/>
      <c r="O44" s="395" t="s">
        <v>216</v>
      </c>
      <c r="P44" s="22"/>
    </row>
    <row r="45" spans="1:16" ht="12.75" customHeight="1">
      <c r="A45" s="275">
        <v>37</v>
      </c>
      <c r="B45" s="291" t="s">
        <v>120</v>
      </c>
      <c r="C45" s="277"/>
      <c r="D45" s="278"/>
      <c r="E45" s="581" t="s">
        <v>120</v>
      </c>
      <c r="F45" s="581"/>
      <c r="G45" s="581"/>
      <c r="H45" s="581"/>
      <c r="I45" s="581"/>
      <c r="J45" s="581"/>
      <c r="K45" s="581"/>
      <c r="L45" s="581"/>
      <c r="M45" s="581"/>
      <c r="N45" s="581"/>
      <c r="O45" s="396" t="s">
        <v>216</v>
      </c>
      <c r="P45" s="22"/>
    </row>
    <row r="46" spans="1:16" ht="12.75">
      <c r="A46" s="279">
        <v>38</v>
      </c>
      <c r="B46" s="291" t="s">
        <v>120</v>
      </c>
      <c r="C46" s="277" t="s">
        <v>71</v>
      </c>
      <c r="D46" s="228" t="s">
        <v>48</v>
      </c>
      <c r="E46" s="168">
        <v>5</v>
      </c>
      <c r="F46" s="168">
        <v>19</v>
      </c>
      <c r="G46" s="168">
        <v>10</v>
      </c>
      <c r="H46" s="168">
        <v>27</v>
      </c>
      <c r="I46" s="168">
        <v>21</v>
      </c>
      <c r="J46" s="168">
        <v>23</v>
      </c>
      <c r="K46" s="168">
        <v>40</v>
      </c>
      <c r="L46" s="168">
        <v>34</v>
      </c>
      <c r="M46" s="168">
        <v>21</v>
      </c>
      <c r="N46" s="168">
        <v>39</v>
      </c>
      <c r="O46" s="525" t="s">
        <v>44</v>
      </c>
      <c r="P46" s="22"/>
    </row>
    <row r="47" spans="1:16" ht="12.75">
      <c r="A47" s="279">
        <v>39</v>
      </c>
      <c r="B47" s="291" t="s">
        <v>120</v>
      </c>
      <c r="C47" s="277" t="s">
        <v>71</v>
      </c>
      <c r="D47" s="228" t="s">
        <v>98</v>
      </c>
      <c r="E47" s="168">
        <v>50</v>
      </c>
      <c r="F47" s="168">
        <v>141</v>
      </c>
      <c r="G47" s="168">
        <v>109</v>
      </c>
      <c r="H47" s="168">
        <v>123</v>
      </c>
      <c r="I47" s="168">
        <v>152</v>
      </c>
      <c r="J47" s="168">
        <v>199</v>
      </c>
      <c r="K47" s="168">
        <v>311</v>
      </c>
      <c r="L47" s="168">
        <v>418</v>
      </c>
      <c r="M47" s="168">
        <v>595</v>
      </c>
      <c r="N47" s="168">
        <v>794</v>
      </c>
      <c r="O47" s="525" t="s">
        <v>44</v>
      </c>
      <c r="P47" s="22"/>
    </row>
    <row r="48" spans="1:16" ht="12.75">
      <c r="A48" s="275">
        <v>40</v>
      </c>
      <c r="B48" s="291" t="s">
        <v>120</v>
      </c>
      <c r="C48" s="277" t="s">
        <v>71</v>
      </c>
      <c r="D48" s="282" t="s">
        <v>361</v>
      </c>
      <c r="E48" s="289">
        <v>55</v>
      </c>
      <c r="F48" s="289">
        <v>160</v>
      </c>
      <c r="G48" s="289">
        <v>119</v>
      </c>
      <c r="H48" s="289">
        <v>150</v>
      </c>
      <c r="I48" s="289">
        <v>173</v>
      </c>
      <c r="J48" s="289">
        <v>222</v>
      </c>
      <c r="K48" s="289">
        <v>351</v>
      </c>
      <c r="L48" s="289">
        <v>452</v>
      </c>
      <c r="M48" s="289">
        <v>616</v>
      </c>
      <c r="N48" s="289">
        <v>833</v>
      </c>
      <c r="O48" s="524" t="s">
        <v>44</v>
      </c>
      <c r="P48" s="22"/>
    </row>
    <row r="49" spans="1:16" ht="12.75">
      <c r="A49" s="279">
        <v>41</v>
      </c>
      <c r="B49" s="291" t="s">
        <v>120</v>
      </c>
      <c r="C49" s="284"/>
      <c r="D49" s="284"/>
      <c r="E49" s="289" t="s">
        <v>216</v>
      </c>
      <c r="F49" s="289" t="s">
        <v>216</v>
      </c>
      <c r="G49" s="289" t="s">
        <v>216</v>
      </c>
      <c r="H49" s="289" t="s">
        <v>216</v>
      </c>
      <c r="I49" s="289" t="s">
        <v>216</v>
      </c>
      <c r="J49" s="289" t="s">
        <v>216</v>
      </c>
      <c r="K49" s="289" t="s">
        <v>216</v>
      </c>
      <c r="L49" s="289" t="s">
        <v>216</v>
      </c>
      <c r="M49" s="289" t="s">
        <v>216</v>
      </c>
      <c r="N49" s="289" t="s">
        <v>216</v>
      </c>
      <c r="O49" s="290" t="s">
        <v>216</v>
      </c>
      <c r="P49" s="22"/>
    </row>
    <row r="50" spans="1:16" ht="12.75">
      <c r="A50" s="279">
        <v>42</v>
      </c>
      <c r="B50" s="291" t="s">
        <v>120</v>
      </c>
      <c r="C50" s="284" t="s">
        <v>360</v>
      </c>
      <c r="D50" s="228" t="s">
        <v>48</v>
      </c>
      <c r="E50" s="169">
        <v>9.0909091</v>
      </c>
      <c r="F50" s="169">
        <v>11.875</v>
      </c>
      <c r="G50" s="169">
        <v>8.4033613</v>
      </c>
      <c r="H50" s="169">
        <v>18</v>
      </c>
      <c r="I50" s="169">
        <v>12.138728</v>
      </c>
      <c r="J50" s="169">
        <v>10.36036</v>
      </c>
      <c r="K50" s="169">
        <v>11.396011</v>
      </c>
      <c r="L50" s="169">
        <v>7.5221239</v>
      </c>
      <c r="M50" s="169">
        <v>3.4090909</v>
      </c>
      <c r="N50" s="169">
        <v>4.6818727</v>
      </c>
      <c r="O50" s="525" t="s">
        <v>44</v>
      </c>
      <c r="P50" s="22"/>
    </row>
    <row r="51" spans="1:16" ht="12.75">
      <c r="A51" s="275">
        <v>43</v>
      </c>
      <c r="B51" s="291" t="s">
        <v>120</v>
      </c>
      <c r="C51" s="284" t="s">
        <v>360</v>
      </c>
      <c r="D51" s="228" t="s">
        <v>98</v>
      </c>
      <c r="E51" s="169">
        <v>90.909091</v>
      </c>
      <c r="F51" s="169">
        <v>88.125</v>
      </c>
      <c r="G51" s="169">
        <v>91.596639</v>
      </c>
      <c r="H51" s="169">
        <v>82</v>
      </c>
      <c r="I51" s="169">
        <v>87.861272</v>
      </c>
      <c r="J51" s="169">
        <v>89.63964</v>
      </c>
      <c r="K51" s="169">
        <v>88.603989</v>
      </c>
      <c r="L51" s="169">
        <v>92.477876</v>
      </c>
      <c r="M51" s="169">
        <v>96.590909</v>
      </c>
      <c r="N51" s="169">
        <v>95.318127</v>
      </c>
      <c r="O51" s="525" t="s">
        <v>44</v>
      </c>
      <c r="P51" s="22"/>
    </row>
    <row r="52" spans="1:16" ht="13.5" thickBot="1">
      <c r="A52" s="279">
        <v>44</v>
      </c>
      <c r="B52" s="291" t="s">
        <v>120</v>
      </c>
      <c r="C52" s="284" t="s">
        <v>360</v>
      </c>
      <c r="D52" s="282" t="s">
        <v>361</v>
      </c>
      <c r="E52" s="290">
        <v>100</v>
      </c>
      <c r="F52" s="290">
        <v>100</v>
      </c>
      <c r="G52" s="290">
        <v>100</v>
      </c>
      <c r="H52" s="290">
        <v>100</v>
      </c>
      <c r="I52" s="290">
        <v>100</v>
      </c>
      <c r="J52" s="290">
        <v>100</v>
      </c>
      <c r="K52" s="290">
        <v>100</v>
      </c>
      <c r="L52" s="290">
        <v>100</v>
      </c>
      <c r="M52" s="290">
        <v>100</v>
      </c>
      <c r="N52" s="290">
        <v>100</v>
      </c>
      <c r="O52" s="524" t="s">
        <v>44</v>
      </c>
      <c r="P52" s="22"/>
    </row>
    <row r="53" spans="1:16" ht="6" customHeight="1">
      <c r="A53" s="307"/>
      <c r="B53" s="307"/>
      <c r="C53" s="307"/>
      <c r="D53" s="307"/>
      <c r="E53" s="307"/>
      <c r="F53" s="307"/>
      <c r="G53" s="307"/>
      <c r="H53" s="307"/>
      <c r="I53" s="307"/>
      <c r="J53" s="307"/>
      <c r="K53" s="307"/>
      <c r="L53" s="307"/>
      <c r="M53" s="307"/>
      <c r="N53" s="307"/>
      <c r="O53" s="307"/>
      <c r="P53" s="22"/>
    </row>
    <row r="54" spans="1:16" s="30" customFormat="1" ht="12.75" customHeight="1">
      <c r="A54" s="515" t="s">
        <v>44</v>
      </c>
      <c r="B54" s="545" t="s">
        <v>60</v>
      </c>
      <c r="C54" s="545"/>
      <c r="D54" s="545"/>
      <c r="E54" s="545"/>
      <c r="F54" s="545"/>
      <c r="G54" s="545"/>
      <c r="H54" s="545"/>
      <c r="I54" s="545"/>
      <c r="J54" s="545"/>
      <c r="K54" s="545"/>
      <c r="L54" s="545"/>
      <c r="M54" s="545"/>
      <c r="N54" s="517"/>
      <c r="O54" s="517"/>
      <c r="P54" s="517"/>
    </row>
    <row r="55" spans="1:16" s="2" customFormat="1" ht="12.75" customHeight="1">
      <c r="A55" s="512" t="s">
        <v>115</v>
      </c>
      <c r="B55" s="540" t="s">
        <v>378</v>
      </c>
      <c r="C55" s="540"/>
      <c r="D55" s="540"/>
      <c r="E55" s="540"/>
      <c r="F55" s="540"/>
      <c r="G55" s="540"/>
      <c r="H55" s="540"/>
      <c r="I55" s="540"/>
      <c r="J55" s="540"/>
      <c r="K55" s="540"/>
      <c r="L55" s="540"/>
      <c r="M55" s="540"/>
      <c r="N55" s="540"/>
      <c r="O55" s="540"/>
      <c r="P55" s="517"/>
    </row>
    <row r="56" spans="1:16" s="2" customFormat="1" ht="12.75" customHeight="1">
      <c r="A56" s="512" t="s">
        <v>46</v>
      </c>
      <c r="B56" s="512" t="s">
        <v>354</v>
      </c>
      <c r="C56" s="512"/>
      <c r="D56" s="512"/>
      <c r="E56" s="512"/>
      <c r="F56" s="512"/>
      <c r="G56" s="512"/>
      <c r="H56" s="512"/>
      <c r="I56" s="512"/>
      <c r="J56" s="512"/>
      <c r="K56" s="512"/>
      <c r="L56" s="48"/>
      <c r="M56" s="517"/>
      <c r="N56" s="517"/>
      <c r="O56" s="517"/>
      <c r="P56" s="517"/>
    </row>
    <row r="57" spans="1:16" s="318" customFormat="1" ht="12.75">
      <c r="A57" s="317" t="s">
        <v>61</v>
      </c>
      <c r="B57" s="579" t="s">
        <v>143</v>
      </c>
      <c r="C57" s="579"/>
      <c r="D57" s="579"/>
      <c r="E57" s="579"/>
      <c r="F57" s="579"/>
      <c r="G57" s="579"/>
      <c r="H57" s="579"/>
      <c r="I57" s="579"/>
      <c r="J57" s="579"/>
      <c r="K57" s="579"/>
      <c r="L57" s="579"/>
      <c r="M57" s="579"/>
      <c r="N57" s="579"/>
      <c r="O57" s="579"/>
      <c r="P57" s="319"/>
    </row>
    <row r="58" spans="1:16" ht="6" customHeight="1">
      <c r="A58" s="305"/>
      <c r="B58" s="308"/>
      <c r="C58" s="304"/>
      <c r="D58" s="304"/>
      <c r="E58" s="304"/>
      <c r="F58" s="304"/>
      <c r="G58" s="304"/>
      <c r="H58" s="304"/>
      <c r="I58" s="304"/>
      <c r="J58" s="304"/>
      <c r="K58" s="304"/>
      <c r="L58" s="304"/>
      <c r="M58" s="339"/>
      <c r="N58" s="351"/>
      <c r="O58" s="303"/>
      <c r="P58" s="303"/>
    </row>
    <row r="59" spans="1:16" ht="12.75" customHeight="1">
      <c r="A59" s="22"/>
      <c r="B59" s="536" t="s">
        <v>29</v>
      </c>
      <c r="C59" s="536"/>
      <c r="D59" s="536"/>
      <c r="E59" s="536"/>
      <c r="F59" s="536"/>
      <c r="G59" s="536"/>
      <c r="H59" s="536"/>
      <c r="I59" s="536"/>
      <c r="J59" s="536"/>
      <c r="K59" s="536"/>
      <c r="L59" s="536"/>
      <c r="M59" s="536"/>
      <c r="N59" s="536"/>
      <c r="O59" s="536"/>
      <c r="P59" s="22"/>
    </row>
    <row r="60" spans="1:16" ht="6" customHeight="1">
      <c r="A60" s="22"/>
      <c r="B60" s="22"/>
      <c r="C60" s="22"/>
      <c r="D60" s="22"/>
      <c r="E60" s="22"/>
      <c r="F60" s="22"/>
      <c r="G60" s="22"/>
      <c r="H60" s="22"/>
      <c r="I60" s="22"/>
      <c r="J60" s="22"/>
      <c r="K60" s="22"/>
      <c r="L60" s="22"/>
      <c r="M60" s="22"/>
      <c r="N60" s="22"/>
      <c r="O60" s="22"/>
      <c r="P60" s="22"/>
    </row>
  </sheetData>
  <sheetProtection/>
  <autoFilter ref="B8:D52"/>
  <mergeCells count="10">
    <mergeCell ref="B59:O59"/>
    <mergeCell ref="A7:O7"/>
    <mergeCell ref="B57:O57"/>
    <mergeCell ref="E9:N9"/>
    <mergeCell ref="E18:N18"/>
    <mergeCell ref="E27:N27"/>
    <mergeCell ref="E36:N36"/>
    <mergeCell ref="E45:N45"/>
    <mergeCell ref="B54:M54"/>
    <mergeCell ref="B55:O55"/>
  </mergeCells>
  <conditionalFormatting sqref="E14:N15 E23:N24 E32:N33 E41:N42 E50:N51">
    <cfRule type="expression" priority="7" dxfId="3">
      <formula>E14&lt;0.05</formula>
    </cfRule>
  </conditionalFormatting>
  <conditionalFormatting sqref="E12:N12 E21:N21 E30:N30 E39:N39 E48:N48">
    <cfRule type="expression" priority="4" dxfId="0">
      <formula>NOT(E12=SUM(E10:E11))</formula>
    </cfRule>
  </conditionalFormatting>
  <conditionalFormatting sqref="O10:O15 O19:O24 O28:O33 O37:O42 O46:O51">
    <cfRule type="expression" priority="2" dxfId="8">
      <formula>AND(-0.05&lt;O10,O10&lt;0.05)</formula>
    </cfRule>
  </conditionalFormatting>
  <conditionalFormatting sqref="O52 O43 O34 O25 O16">
    <cfRule type="expression" priority="1" dxfId="8">
      <formula>AND(-0.05&lt;O16,O16&lt;0.05)</formula>
    </cfRule>
  </conditionalFormatting>
  <hyperlinks>
    <hyperlink ref="O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111"/>
  <sheetViews>
    <sheetView zoomScalePageLayoutView="0" workbookViewId="0" topLeftCell="A1">
      <selection activeCell="A1" sqref="A1"/>
    </sheetView>
  </sheetViews>
  <sheetFormatPr defaultColWidth="9.140625" defaultRowHeight="12.75"/>
  <cols>
    <col min="1" max="1" width="4.421875" style="430" customWidth="1"/>
    <col min="2" max="2" width="14.28125" style="430" bestFit="1" customWidth="1"/>
    <col min="3" max="3" width="9.140625" style="430" customWidth="1"/>
    <col min="4" max="4" width="13.00390625" style="430" customWidth="1"/>
    <col min="5" max="14" width="9.421875" style="430" customWidth="1"/>
    <col min="15" max="15" width="16.57421875" style="430" customWidth="1"/>
    <col min="16" max="16" width="2.7109375" style="430" customWidth="1"/>
    <col min="17" max="16384" width="9.140625" style="430" customWidth="1"/>
  </cols>
  <sheetData>
    <row r="1" spans="1:16" ht="57" customHeight="1">
      <c r="A1" s="437"/>
      <c r="B1" s="466"/>
      <c r="C1" s="437"/>
      <c r="D1" s="437"/>
      <c r="E1" s="467"/>
      <c r="F1" s="467"/>
      <c r="G1" s="468"/>
      <c r="H1" s="467"/>
      <c r="I1" s="467"/>
      <c r="J1" s="467"/>
      <c r="K1" s="467"/>
      <c r="L1" s="467"/>
      <c r="M1" s="467"/>
      <c r="N1" s="467"/>
      <c r="O1" s="467"/>
      <c r="P1" s="465"/>
    </row>
    <row r="2" spans="1:16" ht="7.5" customHeight="1">
      <c r="A2" s="469"/>
      <c r="B2" s="469"/>
      <c r="C2" s="469"/>
      <c r="D2" s="469"/>
      <c r="E2" s="469"/>
      <c r="F2" s="469"/>
      <c r="G2" s="469"/>
      <c r="H2" s="469"/>
      <c r="I2" s="469"/>
      <c r="J2" s="469"/>
      <c r="K2" s="469"/>
      <c r="L2" s="469"/>
      <c r="M2" s="469"/>
      <c r="N2" s="469"/>
      <c r="O2" s="469"/>
      <c r="P2" s="465"/>
    </row>
    <row r="3" spans="1:16" ht="15" customHeight="1">
      <c r="A3" s="465"/>
      <c r="B3" s="465"/>
      <c r="C3" s="465"/>
      <c r="D3" s="465"/>
      <c r="E3" s="465"/>
      <c r="F3" s="465"/>
      <c r="G3" s="465"/>
      <c r="H3" s="465"/>
      <c r="I3" s="465"/>
      <c r="J3" s="465"/>
      <c r="K3" s="465"/>
      <c r="L3" s="465"/>
      <c r="M3" s="465"/>
      <c r="N3" s="465"/>
      <c r="O3" s="465"/>
      <c r="P3" s="465"/>
    </row>
    <row r="4" spans="1:16" s="470" customFormat="1" ht="12.75">
      <c r="A4" s="44" t="str">
        <f>'Table of contents'!A4</f>
        <v>Mental health services in Australia</v>
      </c>
      <c r="B4" s="432"/>
      <c r="C4" s="432"/>
      <c r="D4" s="432"/>
      <c r="E4" s="432"/>
      <c r="F4" s="432"/>
      <c r="G4" s="432"/>
      <c r="H4" s="432"/>
      <c r="I4" s="432"/>
      <c r="J4" s="432"/>
      <c r="K4" s="432"/>
      <c r="L4" s="432"/>
      <c r="M4" s="432"/>
      <c r="N4" s="432"/>
      <c r="O4" s="432"/>
      <c r="P4" s="465"/>
    </row>
    <row r="5" spans="1:16" s="470" customFormat="1" ht="13.5" thickBot="1">
      <c r="A5" s="49" t="str">
        <f>'Table of contents'!A5</f>
        <v>RMHC: Residential mental health care (version 1.0)</v>
      </c>
      <c r="B5" s="435"/>
      <c r="C5" s="435"/>
      <c r="D5" s="435"/>
      <c r="E5" s="435"/>
      <c r="F5" s="435"/>
      <c r="G5" s="435"/>
      <c r="H5" s="435"/>
      <c r="I5" s="435"/>
      <c r="J5" s="435"/>
      <c r="K5" s="435"/>
      <c r="L5" s="435"/>
      <c r="M5" s="435"/>
      <c r="N5" s="435"/>
      <c r="O5" s="436" t="s">
        <v>89</v>
      </c>
      <c r="P5" s="465"/>
    </row>
    <row r="6" spans="1:16" s="470" customFormat="1" ht="6" customHeight="1">
      <c r="A6" s="471"/>
      <c r="B6" s="433"/>
      <c r="C6" s="433"/>
      <c r="D6" s="433"/>
      <c r="E6" s="433"/>
      <c r="F6" s="433"/>
      <c r="G6" s="433"/>
      <c r="H6" s="433"/>
      <c r="I6" s="433"/>
      <c r="J6" s="433"/>
      <c r="K6" s="433"/>
      <c r="L6" s="433"/>
      <c r="M6" s="433"/>
      <c r="N6" s="433"/>
      <c r="O6" s="433"/>
      <c r="P6" s="465"/>
    </row>
    <row r="7" spans="1:16" ht="15.75" customHeight="1" thickBot="1">
      <c r="A7" s="588" t="s">
        <v>296</v>
      </c>
      <c r="B7" s="588"/>
      <c r="C7" s="588"/>
      <c r="D7" s="588"/>
      <c r="E7" s="588"/>
      <c r="F7" s="588"/>
      <c r="G7" s="588"/>
      <c r="H7" s="588"/>
      <c r="I7" s="588"/>
      <c r="J7" s="588"/>
      <c r="K7" s="588"/>
      <c r="L7" s="588"/>
      <c r="M7" s="588"/>
      <c r="N7" s="588"/>
      <c r="O7" s="588"/>
      <c r="P7" s="465"/>
    </row>
    <row r="8" spans="1:16" ht="39" customHeight="1" thickBot="1">
      <c r="A8" s="472"/>
      <c r="B8" s="473" t="s">
        <v>73</v>
      </c>
      <c r="C8" s="472" t="s">
        <v>128</v>
      </c>
      <c r="D8" s="472" t="s">
        <v>129</v>
      </c>
      <c r="E8" s="440" t="s">
        <v>159</v>
      </c>
      <c r="F8" s="440" t="s">
        <v>160</v>
      </c>
      <c r="G8" s="440" t="s">
        <v>161</v>
      </c>
      <c r="H8" s="440" t="s">
        <v>162</v>
      </c>
      <c r="I8" s="440" t="s">
        <v>163</v>
      </c>
      <c r="J8" s="440" t="s">
        <v>164</v>
      </c>
      <c r="K8" s="440" t="s">
        <v>165</v>
      </c>
      <c r="L8" s="441" t="s">
        <v>166</v>
      </c>
      <c r="M8" s="440" t="s">
        <v>167</v>
      </c>
      <c r="N8" s="440" t="s">
        <v>214</v>
      </c>
      <c r="O8" s="474" t="s">
        <v>363</v>
      </c>
      <c r="P8" s="465"/>
    </row>
    <row r="9" spans="1:16" ht="12.75" customHeight="1">
      <c r="A9" s="475">
        <v>1</v>
      </c>
      <c r="B9" s="476" t="s">
        <v>381</v>
      </c>
      <c r="C9" s="477"/>
      <c r="D9" s="478"/>
      <c r="E9" s="582" t="s">
        <v>382</v>
      </c>
      <c r="F9" s="582"/>
      <c r="G9" s="582"/>
      <c r="H9" s="582"/>
      <c r="I9" s="582"/>
      <c r="J9" s="582"/>
      <c r="K9" s="582"/>
      <c r="L9" s="582"/>
      <c r="M9" s="582"/>
      <c r="N9" s="582"/>
      <c r="O9" s="479"/>
      <c r="P9" s="465"/>
    </row>
    <row r="10" spans="1:16" ht="12.75">
      <c r="A10" s="480">
        <v>2</v>
      </c>
      <c r="B10" s="476" t="s">
        <v>381</v>
      </c>
      <c r="C10" s="477" t="s">
        <v>71</v>
      </c>
      <c r="D10" s="481" t="s">
        <v>48</v>
      </c>
      <c r="E10" s="482">
        <v>606</v>
      </c>
      <c r="F10" s="483">
        <v>800</v>
      </c>
      <c r="G10" s="483">
        <v>1008</v>
      </c>
      <c r="H10" s="483">
        <v>1028</v>
      </c>
      <c r="I10" s="483">
        <v>1142</v>
      </c>
      <c r="J10" s="483">
        <v>1389</v>
      </c>
      <c r="K10" s="483">
        <v>1499</v>
      </c>
      <c r="L10" s="483">
        <v>1489</v>
      </c>
      <c r="M10" s="483">
        <v>1246</v>
      </c>
      <c r="N10" s="483">
        <v>1439</v>
      </c>
      <c r="O10" s="495" t="s">
        <v>44</v>
      </c>
      <c r="P10" s="465"/>
    </row>
    <row r="11" spans="1:16" ht="12.75">
      <c r="A11" s="480">
        <v>3</v>
      </c>
      <c r="B11" s="476" t="s">
        <v>381</v>
      </c>
      <c r="C11" s="477" t="s">
        <v>71</v>
      </c>
      <c r="D11" s="481" t="s">
        <v>98</v>
      </c>
      <c r="E11" s="483">
        <v>1499</v>
      </c>
      <c r="F11" s="483">
        <v>1615</v>
      </c>
      <c r="G11" s="483">
        <v>1919</v>
      </c>
      <c r="H11" s="483">
        <v>2190</v>
      </c>
      <c r="I11" s="483">
        <v>2737</v>
      </c>
      <c r="J11" s="483">
        <v>2704</v>
      </c>
      <c r="K11" s="483">
        <v>4228</v>
      </c>
      <c r="L11" s="483">
        <v>5046</v>
      </c>
      <c r="M11" s="483">
        <v>5670</v>
      </c>
      <c r="N11" s="483">
        <v>6084</v>
      </c>
      <c r="O11" s="495" t="s">
        <v>44</v>
      </c>
      <c r="P11" s="465"/>
    </row>
    <row r="12" spans="1:16" ht="12.75">
      <c r="A12" s="475">
        <v>4</v>
      </c>
      <c r="B12" s="476" t="s">
        <v>381</v>
      </c>
      <c r="C12" s="477" t="s">
        <v>71</v>
      </c>
      <c r="D12" s="481" t="s">
        <v>151</v>
      </c>
      <c r="E12" s="483">
        <v>240</v>
      </c>
      <c r="F12" s="483">
        <v>116</v>
      </c>
      <c r="G12" s="483">
        <v>295</v>
      </c>
      <c r="H12" s="483">
        <v>279</v>
      </c>
      <c r="I12" s="483">
        <v>85</v>
      </c>
      <c r="J12" s="483">
        <v>141</v>
      </c>
      <c r="K12" s="483">
        <v>0</v>
      </c>
      <c r="L12" s="483">
        <v>0</v>
      </c>
      <c r="M12" s="483">
        <v>41</v>
      </c>
      <c r="N12" s="483">
        <v>226</v>
      </c>
      <c r="O12" s="495" t="s">
        <v>44</v>
      </c>
      <c r="P12" s="465"/>
    </row>
    <row r="13" spans="1:16" ht="12.75">
      <c r="A13" s="480">
        <v>5</v>
      </c>
      <c r="B13" s="476" t="s">
        <v>381</v>
      </c>
      <c r="C13" s="477" t="s">
        <v>71</v>
      </c>
      <c r="D13" s="484" t="s">
        <v>43</v>
      </c>
      <c r="E13" s="485">
        <v>2345</v>
      </c>
      <c r="F13" s="485">
        <v>2531</v>
      </c>
      <c r="G13" s="485">
        <v>3222</v>
      </c>
      <c r="H13" s="485">
        <v>3497</v>
      </c>
      <c r="I13" s="485">
        <v>3964</v>
      </c>
      <c r="J13" s="485">
        <v>4234</v>
      </c>
      <c r="K13" s="485">
        <v>5727</v>
      </c>
      <c r="L13" s="485">
        <v>6535</v>
      </c>
      <c r="M13" s="485">
        <v>6957</v>
      </c>
      <c r="N13" s="485">
        <v>7749</v>
      </c>
      <c r="O13" s="487" t="s">
        <v>44</v>
      </c>
      <c r="P13" s="465"/>
    </row>
    <row r="14" spans="1:16" ht="12.75">
      <c r="A14" s="480">
        <v>6</v>
      </c>
      <c r="B14" s="476" t="s">
        <v>381</v>
      </c>
      <c r="C14" s="486" t="s">
        <v>383</v>
      </c>
      <c r="D14" s="486"/>
      <c r="E14" s="483" t="s">
        <v>216</v>
      </c>
      <c r="F14" s="483" t="s">
        <v>216</v>
      </c>
      <c r="G14" s="483" t="s">
        <v>216</v>
      </c>
      <c r="H14" s="483" t="s">
        <v>216</v>
      </c>
      <c r="I14" s="483" t="s">
        <v>216</v>
      </c>
      <c r="J14" s="483" t="s">
        <v>216</v>
      </c>
      <c r="K14" s="483" t="s">
        <v>216</v>
      </c>
      <c r="L14" s="483" t="s">
        <v>216</v>
      </c>
      <c r="M14" s="483" t="s">
        <v>216</v>
      </c>
      <c r="N14" s="483" t="s">
        <v>216</v>
      </c>
      <c r="O14" s="447" t="s">
        <v>216</v>
      </c>
      <c r="P14" s="465"/>
    </row>
    <row r="15" spans="1:16" ht="12.75">
      <c r="A15" s="475">
        <v>7</v>
      </c>
      <c r="B15" s="476" t="s">
        <v>381</v>
      </c>
      <c r="C15" s="486" t="s">
        <v>383</v>
      </c>
      <c r="D15" s="481" t="s">
        <v>48</v>
      </c>
      <c r="E15" s="447">
        <v>28.788599</v>
      </c>
      <c r="F15" s="447">
        <v>33.126294</v>
      </c>
      <c r="G15" s="447">
        <v>34.437991</v>
      </c>
      <c r="H15" s="447">
        <v>31.945308</v>
      </c>
      <c r="I15" s="447">
        <v>29.440577</v>
      </c>
      <c r="J15" s="447">
        <v>33.935988</v>
      </c>
      <c r="K15" s="447">
        <v>26.174262</v>
      </c>
      <c r="L15" s="447">
        <v>22.785004</v>
      </c>
      <c r="M15" s="447">
        <v>18.016194</v>
      </c>
      <c r="N15" s="447">
        <v>19.128007</v>
      </c>
      <c r="O15" s="495" t="s">
        <v>44</v>
      </c>
      <c r="P15" s="465"/>
    </row>
    <row r="16" spans="1:16" ht="12.75">
      <c r="A16" s="480">
        <v>8</v>
      </c>
      <c r="B16" s="476" t="s">
        <v>381</v>
      </c>
      <c r="C16" s="486" t="s">
        <v>383</v>
      </c>
      <c r="D16" s="481" t="s">
        <v>98</v>
      </c>
      <c r="E16" s="447">
        <v>71.211401</v>
      </c>
      <c r="F16" s="447">
        <v>66.873706</v>
      </c>
      <c r="G16" s="447">
        <v>65.562009</v>
      </c>
      <c r="H16" s="447">
        <v>68.054692</v>
      </c>
      <c r="I16" s="447">
        <v>70.559423</v>
      </c>
      <c r="J16" s="447">
        <v>66.064012</v>
      </c>
      <c r="K16" s="447">
        <v>73.825738</v>
      </c>
      <c r="L16" s="447">
        <v>77.214996</v>
      </c>
      <c r="M16" s="447">
        <v>81.983806</v>
      </c>
      <c r="N16" s="447">
        <v>80.871993</v>
      </c>
      <c r="O16" s="495" t="s">
        <v>44</v>
      </c>
      <c r="P16" s="465"/>
    </row>
    <row r="17" spans="1:16" ht="12.75">
      <c r="A17" s="480">
        <v>9</v>
      </c>
      <c r="B17" s="476" t="s">
        <v>381</v>
      </c>
      <c r="C17" s="486" t="s">
        <v>383</v>
      </c>
      <c r="D17" s="484" t="s">
        <v>43</v>
      </c>
      <c r="E17" s="451">
        <v>100</v>
      </c>
      <c r="F17" s="451">
        <v>100</v>
      </c>
      <c r="G17" s="451">
        <v>100</v>
      </c>
      <c r="H17" s="451">
        <v>100</v>
      </c>
      <c r="I17" s="451">
        <v>100</v>
      </c>
      <c r="J17" s="451">
        <v>100</v>
      </c>
      <c r="K17" s="451">
        <v>100</v>
      </c>
      <c r="L17" s="451">
        <v>100</v>
      </c>
      <c r="M17" s="451">
        <v>100</v>
      </c>
      <c r="N17" s="451">
        <v>100</v>
      </c>
      <c r="O17" s="487" t="s">
        <v>44</v>
      </c>
      <c r="P17" s="465"/>
    </row>
    <row r="18" spans="1:16" ht="12.75">
      <c r="A18" s="475">
        <v>10</v>
      </c>
      <c r="B18" s="488"/>
      <c r="C18" s="489"/>
      <c r="D18" s="489"/>
      <c r="E18" s="488"/>
      <c r="F18" s="488"/>
      <c r="G18" s="488"/>
      <c r="H18" s="488"/>
      <c r="I18" s="488"/>
      <c r="J18" s="490"/>
      <c r="K18" s="490"/>
      <c r="L18" s="491"/>
      <c r="M18" s="491"/>
      <c r="N18" s="491"/>
      <c r="O18" s="492" t="s">
        <v>216</v>
      </c>
      <c r="P18" s="465"/>
    </row>
    <row r="19" spans="1:16" ht="12.75" customHeight="1">
      <c r="A19" s="480">
        <v>11</v>
      </c>
      <c r="B19" s="476" t="s">
        <v>384</v>
      </c>
      <c r="C19" s="477"/>
      <c r="D19" s="478"/>
      <c r="E19" s="583" t="s">
        <v>385</v>
      </c>
      <c r="F19" s="583"/>
      <c r="G19" s="583"/>
      <c r="H19" s="583"/>
      <c r="I19" s="583"/>
      <c r="J19" s="583"/>
      <c r="K19" s="583"/>
      <c r="L19" s="583"/>
      <c r="M19" s="583"/>
      <c r="N19" s="583"/>
      <c r="O19" s="493" t="s">
        <v>216</v>
      </c>
      <c r="P19" s="465"/>
    </row>
    <row r="20" spans="1:16" ht="12.75">
      <c r="A20" s="480">
        <v>12</v>
      </c>
      <c r="B20" s="476" t="s">
        <v>384</v>
      </c>
      <c r="C20" s="477" t="s">
        <v>71</v>
      </c>
      <c r="D20" s="481" t="s">
        <v>48</v>
      </c>
      <c r="E20" s="483">
        <v>0</v>
      </c>
      <c r="F20" s="483">
        <v>59</v>
      </c>
      <c r="G20" s="483">
        <v>67</v>
      </c>
      <c r="H20" s="483">
        <v>85</v>
      </c>
      <c r="I20" s="483">
        <v>54</v>
      </c>
      <c r="J20" s="483">
        <v>35</v>
      </c>
      <c r="K20" s="483">
        <v>59</v>
      </c>
      <c r="L20" s="483">
        <v>52</v>
      </c>
      <c r="M20" s="483">
        <v>39</v>
      </c>
      <c r="N20" s="483">
        <v>114</v>
      </c>
      <c r="O20" s="447">
        <v>34.34119333</v>
      </c>
      <c r="P20" s="465"/>
    </row>
    <row r="21" spans="1:16" ht="12.75">
      <c r="A21" s="475">
        <v>13</v>
      </c>
      <c r="B21" s="476" t="s">
        <v>384</v>
      </c>
      <c r="C21" s="477" t="s">
        <v>71</v>
      </c>
      <c r="D21" s="481" t="s">
        <v>98</v>
      </c>
      <c r="E21" s="483">
        <v>361</v>
      </c>
      <c r="F21" s="483">
        <v>304</v>
      </c>
      <c r="G21" s="483">
        <v>220</v>
      </c>
      <c r="H21" s="483">
        <v>128</v>
      </c>
      <c r="I21" s="483">
        <v>160</v>
      </c>
      <c r="J21" s="483">
        <v>197</v>
      </c>
      <c r="K21" s="483">
        <v>237</v>
      </c>
      <c r="L21" s="483">
        <v>246</v>
      </c>
      <c r="M21" s="483">
        <v>217</v>
      </c>
      <c r="N21" s="483">
        <v>227</v>
      </c>
      <c r="O21" s="447">
        <v>3.607193027</v>
      </c>
      <c r="P21" s="465"/>
    </row>
    <row r="22" spans="1:16" ht="12.75">
      <c r="A22" s="480">
        <v>14</v>
      </c>
      <c r="B22" s="476" t="s">
        <v>384</v>
      </c>
      <c r="C22" s="477" t="s">
        <v>71</v>
      </c>
      <c r="D22" s="481" t="s">
        <v>151</v>
      </c>
      <c r="E22" s="483">
        <v>75</v>
      </c>
      <c r="F22" s="483">
        <v>30</v>
      </c>
      <c r="G22" s="483">
        <v>18</v>
      </c>
      <c r="H22" s="483">
        <v>0</v>
      </c>
      <c r="I22" s="483">
        <v>0</v>
      </c>
      <c r="J22" s="483">
        <v>0</v>
      </c>
      <c r="K22" s="483">
        <v>0</v>
      </c>
      <c r="L22" s="483">
        <v>0</v>
      </c>
      <c r="M22" s="483">
        <v>0</v>
      </c>
      <c r="N22" s="483">
        <v>0</v>
      </c>
      <c r="O22" s="447">
        <v>0</v>
      </c>
      <c r="P22" s="465"/>
    </row>
    <row r="23" spans="1:16" ht="12.75">
      <c r="A23" s="480">
        <v>15</v>
      </c>
      <c r="B23" s="476" t="s">
        <v>384</v>
      </c>
      <c r="C23" s="477" t="s">
        <v>71</v>
      </c>
      <c r="D23" s="484" t="s">
        <v>43</v>
      </c>
      <c r="E23" s="485">
        <v>436</v>
      </c>
      <c r="F23" s="485">
        <v>393</v>
      </c>
      <c r="G23" s="485">
        <v>305</v>
      </c>
      <c r="H23" s="485">
        <v>213</v>
      </c>
      <c r="I23" s="485">
        <v>214</v>
      </c>
      <c r="J23" s="485">
        <v>232</v>
      </c>
      <c r="K23" s="485">
        <v>296</v>
      </c>
      <c r="L23" s="485">
        <v>298</v>
      </c>
      <c r="M23" s="485">
        <v>256</v>
      </c>
      <c r="N23" s="485">
        <v>341</v>
      </c>
      <c r="O23" s="451">
        <v>10.10742305</v>
      </c>
      <c r="P23" s="465"/>
    </row>
    <row r="24" spans="1:16" ht="12.75">
      <c r="A24" s="475">
        <v>16</v>
      </c>
      <c r="B24" s="476" t="s">
        <v>384</v>
      </c>
      <c r="C24" s="486" t="s">
        <v>383</v>
      </c>
      <c r="D24" s="486"/>
      <c r="E24" s="483" t="s">
        <v>216</v>
      </c>
      <c r="F24" s="483" t="s">
        <v>216</v>
      </c>
      <c r="G24" s="483" t="s">
        <v>216</v>
      </c>
      <c r="H24" s="483" t="s">
        <v>216</v>
      </c>
      <c r="I24" s="483" t="s">
        <v>216</v>
      </c>
      <c r="J24" s="483" t="s">
        <v>216</v>
      </c>
      <c r="K24" s="483" t="s">
        <v>216</v>
      </c>
      <c r="L24" s="483" t="s">
        <v>216</v>
      </c>
      <c r="M24" s="483" t="s">
        <v>216</v>
      </c>
      <c r="N24" s="483" t="s">
        <v>216</v>
      </c>
      <c r="O24" s="447" t="s">
        <v>216</v>
      </c>
      <c r="P24" s="465"/>
    </row>
    <row r="25" spans="1:16" ht="12.75">
      <c r="A25" s="480">
        <v>17</v>
      </c>
      <c r="B25" s="476" t="s">
        <v>384</v>
      </c>
      <c r="C25" s="486" t="s">
        <v>383</v>
      </c>
      <c r="D25" s="481" t="s">
        <v>48</v>
      </c>
      <c r="E25" s="447">
        <v>0</v>
      </c>
      <c r="F25" s="447">
        <v>16.253444</v>
      </c>
      <c r="G25" s="447">
        <v>23.344948</v>
      </c>
      <c r="H25" s="447">
        <v>39.906103</v>
      </c>
      <c r="I25" s="447">
        <v>25.233645</v>
      </c>
      <c r="J25" s="447">
        <v>15.086207</v>
      </c>
      <c r="K25" s="447">
        <v>19.932432</v>
      </c>
      <c r="L25" s="447">
        <v>17.449664</v>
      </c>
      <c r="M25" s="447">
        <v>15.234375</v>
      </c>
      <c r="N25" s="447">
        <v>33.431085</v>
      </c>
      <c r="O25" s="447">
        <v>22.00920666</v>
      </c>
      <c r="P25" s="465"/>
    </row>
    <row r="26" spans="1:16" ht="12.75">
      <c r="A26" s="480">
        <v>18</v>
      </c>
      <c r="B26" s="476" t="s">
        <v>384</v>
      </c>
      <c r="C26" s="486" t="s">
        <v>383</v>
      </c>
      <c r="D26" s="481" t="s">
        <v>98</v>
      </c>
      <c r="E26" s="447">
        <v>100</v>
      </c>
      <c r="F26" s="447">
        <v>83.746556</v>
      </c>
      <c r="G26" s="447">
        <v>76.655052</v>
      </c>
      <c r="H26" s="447">
        <v>60.093897</v>
      </c>
      <c r="I26" s="447">
        <v>74.766355</v>
      </c>
      <c r="J26" s="447">
        <v>84.913793</v>
      </c>
      <c r="K26" s="447">
        <v>80.067568</v>
      </c>
      <c r="L26" s="447">
        <v>82.550336</v>
      </c>
      <c r="M26" s="447">
        <v>84.765625</v>
      </c>
      <c r="N26" s="447">
        <v>66.568915</v>
      </c>
      <c r="O26" s="447">
        <v>-5.903534783</v>
      </c>
      <c r="P26" s="465"/>
    </row>
    <row r="27" spans="1:16" ht="12.75">
      <c r="A27" s="475">
        <v>19</v>
      </c>
      <c r="B27" s="476" t="s">
        <v>384</v>
      </c>
      <c r="C27" s="486" t="s">
        <v>383</v>
      </c>
      <c r="D27" s="484" t="s">
        <v>43</v>
      </c>
      <c r="E27" s="451">
        <v>100</v>
      </c>
      <c r="F27" s="451">
        <v>100</v>
      </c>
      <c r="G27" s="451">
        <v>100</v>
      </c>
      <c r="H27" s="451">
        <v>100</v>
      </c>
      <c r="I27" s="451">
        <v>100</v>
      </c>
      <c r="J27" s="451">
        <v>100</v>
      </c>
      <c r="K27" s="451">
        <v>100</v>
      </c>
      <c r="L27" s="451">
        <v>100</v>
      </c>
      <c r="M27" s="451">
        <v>100</v>
      </c>
      <c r="N27" s="451">
        <v>100</v>
      </c>
      <c r="O27" s="487" t="s">
        <v>44</v>
      </c>
      <c r="P27" s="465"/>
    </row>
    <row r="28" spans="1:16" ht="12.75">
      <c r="A28" s="480">
        <v>20</v>
      </c>
      <c r="B28" s="488"/>
      <c r="C28" s="489"/>
      <c r="D28" s="489"/>
      <c r="E28" s="488"/>
      <c r="F28" s="488"/>
      <c r="G28" s="488"/>
      <c r="H28" s="488"/>
      <c r="I28" s="488"/>
      <c r="J28" s="490"/>
      <c r="K28" s="490"/>
      <c r="L28" s="491"/>
      <c r="M28" s="491"/>
      <c r="N28" s="491"/>
      <c r="O28" s="492" t="s">
        <v>216</v>
      </c>
      <c r="P28" s="465"/>
    </row>
    <row r="29" spans="1:16" ht="12.75">
      <c r="A29" s="480">
        <v>21</v>
      </c>
      <c r="B29" s="476" t="s">
        <v>37</v>
      </c>
      <c r="C29" s="477"/>
      <c r="D29" s="478"/>
      <c r="E29" s="583" t="s">
        <v>2</v>
      </c>
      <c r="F29" s="583"/>
      <c r="G29" s="583"/>
      <c r="H29" s="583"/>
      <c r="I29" s="583"/>
      <c r="J29" s="583"/>
      <c r="K29" s="583"/>
      <c r="L29" s="583"/>
      <c r="M29" s="583"/>
      <c r="N29" s="583"/>
      <c r="O29" s="493" t="s">
        <v>216</v>
      </c>
      <c r="P29" s="465"/>
    </row>
    <row r="30" spans="1:16" ht="12.75">
      <c r="A30" s="475">
        <v>22</v>
      </c>
      <c r="B30" s="476" t="s">
        <v>37</v>
      </c>
      <c r="C30" s="477" t="s">
        <v>71</v>
      </c>
      <c r="D30" s="481" t="s">
        <v>48</v>
      </c>
      <c r="E30" s="483">
        <v>428</v>
      </c>
      <c r="F30" s="483">
        <v>568</v>
      </c>
      <c r="G30" s="483">
        <v>783</v>
      </c>
      <c r="H30" s="483">
        <v>719</v>
      </c>
      <c r="I30" s="483">
        <v>950</v>
      </c>
      <c r="J30" s="483">
        <v>996</v>
      </c>
      <c r="K30" s="483">
        <v>1037</v>
      </c>
      <c r="L30" s="483">
        <v>1026</v>
      </c>
      <c r="M30" s="483">
        <v>1003</v>
      </c>
      <c r="N30" s="483">
        <v>820</v>
      </c>
      <c r="O30" s="447">
        <v>-4.744814196</v>
      </c>
      <c r="P30" s="465"/>
    </row>
    <row r="31" spans="1:16" ht="12.75">
      <c r="A31" s="480">
        <v>23</v>
      </c>
      <c r="B31" s="476" t="s">
        <v>37</v>
      </c>
      <c r="C31" s="477" t="s">
        <v>71</v>
      </c>
      <c r="D31" s="481" t="s">
        <v>98</v>
      </c>
      <c r="E31" s="483">
        <v>363</v>
      </c>
      <c r="F31" s="483">
        <v>435</v>
      </c>
      <c r="G31" s="483">
        <v>715</v>
      </c>
      <c r="H31" s="483">
        <v>1011</v>
      </c>
      <c r="I31" s="483">
        <v>1290</v>
      </c>
      <c r="J31" s="483">
        <v>1479</v>
      </c>
      <c r="K31" s="483">
        <v>1757</v>
      </c>
      <c r="L31" s="483">
        <v>1966</v>
      </c>
      <c r="M31" s="483">
        <v>2706</v>
      </c>
      <c r="N31" s="483">
        <v>3195</v>
      </c>
      <c r="O31" s="447">
        <v>21.23434548</v>
      </c>
      <c r="P31" s="465"/>
    </row>
    <row r="32" spans="1:16" ht="12.75">
      <c r="A32" s="480">
        <v>24</v>
      </c>
      <c r="B32" s="476" t="s">
        <v>37</v>
      </c>
      <c r="C32" s="477" t="s">
        <v>71</v>
      </c>
      <c r="D32" s="481" t="s">
        <v>151</v>
      </c>
      <c r="E32" s="483">
        <v>0</v>
      </c>
      <c r="F32" s="483">
        <v>0</v>
      </c>
      <c r="G32" s="483">
        <v>0</v>
      </c>
      <c r="H32" s="483">
        <v>0</v>
      </c>
      <c r="I32" s="483">
        <v>0</v>
      </c>
      <c r="J32" s="483">
        <v>0</v>
      </c>
      <c r="K32" s="483">
        <v>0</v>
      </c>
      <c r="L32" s="483">
        <v>0</v>
      </c>
      <c r="M32" s="483">
        <v>0</v>
      </c>
      <c r="N32" s="483">
        <v>0</v>
      </c>
      <c r="O32" s="447">
        <v>0</v>
      </c>
      <c r="P32" s="465"/>
    </row>
    <row r="33" spans="1:16" ht="12.75">
      <c r="A33" s="475">
        <v>25</v>
      </c>
      <c r="B33" s="476" t="s">
        <v>37</v>
      </c>
      <c r="C33" s="477" t="s">
        <v>71</v>
      </c>
      <c r="D33" s="484" t="s">
        <v>43</v>
      </c>
      <c r="E33" s="485">
        <v>791</v>
      </c>
      <c r="F33" s="485">
        <v>1003</v>
      </c>
      <c r="G33" s="485">
        <v>1498</v>
      </c>
      <c r="H33" s="485">
        <v>1730</v>
      </c>
      <c r="I33" s="485">
        <v>2240</v>
      </c>
      <c r="J33" s="485">
        <v>2475</v>
      </c>
      <c r="K33" s="485">
        <v>2794</v>
      </c>
      <c r="L33" s="485">
        <v>2992</v>
      </c>
      <c r="M33" s="485">
        <v>3709</v>
      </c>
      <c r="N33" s="485">
        <v>4015</v>
      </c>
      <c r="O33" s="451">
        <v>12.85676224</v>
      </c>
      <c r="P33" s="465"/>
    </row>
    <row r="34" spans="1:16" ht="12.75">
      <c r="A34" s="480">
        <v>26</v>
      </c>
      <c r="B34" s="476" t="s">
        <v>37</v>
      </c>
      <c r="C34" s="486" t="s">
        <v>383</v>
      </c>
      <c r="D34" s="486"/>
      <c r="E34" s="483" t="s">
        <v>216</v>
      </c>
      <c r="F34" s="483" t="s">
        <v>216</v>
      </c>
      <c r="G34" s="483" t="s">
        <v>216</v>
      </c>
      <c r="H34" s="483" t="s">
        <v>216</v>
      </c>
      <c r="I34" s="483" t="s">
        <v>216</v>
      </c>
      <c r="J34" s="483" t="s">
        <v>216</v>
      </c>
      <c r="K34" s="483" t="s">
        <v>216</v>
      </c>
      <c r="L34" s="483" t="s">
        <v>216</v>
      </c>
      <c r="M34" s="483" t="s">
        <v>216</v>
      </c>
      <c r="N34" s="483" t="s">
        <v>216</v>
      </c>
      <c r="O34" s="447" t="s">
        <v>216</v>
      </c>
      <c r="P34" s="465"/>
    </row>
    <row r="35" spans="1:16" ht="12.75">
      <c r="A35" s="480">
        <v>27</v>
      </c>
      <c r="B35" s="476" t="s">
        <v>37</v>
      </c>
      <c r="C35" s="486" t="s">
        <v>383</v>
      </c>
      <c r="D35" s="481" t="s">
        <v>48</v>
      </c>
      <c r="E35" s="447">
        <v>54.108723</v>
      </c>
      <c r="F35" s="447">
        <v>56.63011</v>
      </c>
      <c r="G35" s="447">
        <v>52.269693</v>
      </c>
      <c r="H35" s="447">
        <v>41.560694</v>
      </c>
      <c r="I35" s="447">
        <v>42.410714</v>
      </c>
      <c r="J35" s="447">
        <v>40.242424</v>
      </c>
      <c r="K35" s="447">
        <v>37.115247</v>
      </c>
      <c r="L35" s="447">
        <v>34.291444</v>
      </c>
      <c r="M35" s="447">
        <v>27.042329</v>
      </c>
      <c r="N35" s="447">
        <v>20.423412</v>
      </c>
      <c r="O35" s="447">
        <v>-15.59638615</v>
      </c>
      <c r="P35" s="465"/>
    </row>
    <row r="36" spans="1:16" ht="12.75">
      <c r="A36" s="475">
        <v>28</v>
      </c>
      <c r="B36" s="476" t="s">
        <v>37</v>
      </c>
      <c r="C36" s="486" t="s">
        <v>383</v>
      </c>
      <c r="D36" s="481" t="s">
        <v>98</v>
      </c>
      <c r="E36" s="447">
        <v>45.891277</v>
      </c>
      <c r="F36" s="447">
        <v>43.36989</v>
      </c>
      <c r="G36" s="447">
        <v>47.730307</v>
      </c>
      <c r="H36" s="447">
        <v>58.439306</v>
      </c>
      <c r="I36" s="447">
        <v>57.589286</v>
      </c>
      <c r="J36" s="447">
        <v>59.757576</v>
      </c>
      <c r="K36" s="447">
        <v>62.884753</v>
      </c>
      <c r="L36" s="447">
        <v>65.708556</v>
      </c>
      <c r="M36" s="447">
        <v>72.957671</v>
      </c>
      <c r="N36" s="447">
        <v>79.576588</v>
      </c>
      <c r="O36" s="447">
        <v>7.423200056</v>
      </c>
      <c r="P36" s="465"/>
    </row>
    <row r="37" spans="1:16" ht="12.75">
      <c r="A37" s="480">
        <v>29</v>
      </c>
      <c r="B37" s="476" t="s">
        <v>37</v>
      </c>
      <c r="C37" s="486" t="s">
        <v>383</v>
      </c>
      <c r="D37" s="484" t="s">
        <v>43</v>
      </c>
      <c r="E37" s="451">
        <v>100</v>
      </c>
      <c r="F37" s="451">
        <v>100</v>
      </c>
      <c r="G37" s="451">
        <v>100</v>
      </c>
      <c r="H37" s="451">
        <v>100</v>
      </c>
      <c r="I37" s="451">
        <v>100</v>
      </c>
      <c r="J37" s="451">
        <v>100</v>
      </c>
      <c r="K37" s="451">
        <v>100</v>
      </c>
      <c r="L37" s="451">
        <v>100</v>
      </c>
      <c r="M37" s="451">
        <v>100</v>
      </c>
      <c r="N37" s="451">
        <v>100</v>
      </c>
      <c r="O37" s="487" t="s">
        <v>44</v>
      </c>
      <c r="P37" s="465"/>
    </row>
    <row r="38" spans="1:16" ht="12.75">
      <c r="A38" s="480">
        <v>30</v>
      </c>
      <c r="B38" s="488"/>
      <c r="C38" s="489"/>
      <c r="D38" s="489"/>
      <c r="E38" s="491"/>
      <c r="F38" s="491"/>
      <c r="G38" s="491"/>
      <c r="H38" s="491"/>
      <c r="I38" s="491"/>
      <c r="J38" s="491"/>
      <c r="K38" s="491"/>
      <c r="L38" s="491"/>
      <c r="M38" s="491"/>
      <c r="N38" s="491"/>
      <c r="O38" s="492" t="s">
        <v>216</v>
      </c>
      <c r="P38" s="465"/>
    </row>
    <row r="39" spans="1:16" ht="12.75" customHeight="1">
      <c r="A39" s="475">
        <v>31</v>
      </c>
      <c r="B39" s="476" t="s">
        <v>386</v>
      </c>
      <c r="C39" s="477"/>
      <c r="D39" s="478"/>
      <c r="E39" s="584" t="s">
        <v>387</v>
      </c>
      <c r="F39" s="584"/>
      <c r="G39" s="584"/>
      <c r="H39" s="584"/>
      <c r="I39" s="584"/>
      <c r="J39" s="584"/>
      <c r="K39" s="584"/>
      <c r="L39" s="584"/>
      <c r="M39" s="584"/>
      <c r="N39" s="584"/>
      <c r="O39" s="493" t="s">
        <v>216</v>
      </c>
      <c r="P39" s="465"/>
    </row>
    <row r="40" spans="1:16" ht="12.75">
      <c r="A40" s="480">
        <v>32</v>
      </c>
      <c r="B40" s="476" t="s">
        <v>386</v>
      </c>
      <c r="C40" s="477" t="s">
        <v>71</v>
      </c>
      <c r="D40" s="481" t="s">
        <v>48</v>
      </c>
      <c r="E40" s="494" t="s">
        <v>44</v>
      </c>
      <c r="F40" s="494" t="s">
        <v>44</v>
      </c>
      <c r="G40" s="494" t="s">
        <v>44</v>
      </c>
      <c r="H40" s="494" t="s">
        <v>44</v>
      </c>
      <c r="I40" s="494" t="s">
        <v>44</v>
      </c>
      <c r="J40" s="494" t="s">
        <v>44</v>
      </c>
      <c r="K40" s="494" t="s">
        <v>44</v>
      </c>
      <c r="L40" s="494" t="s">
        <v>44</v>
      </c>
      <c r="M40" s="494" t="s">
        <v>44</v>
      </c>
      <c r="N40" s="494" t="s">
        <v>44</v>
      </c>
      <c r="O40" s="494" t="s">
        <v>44</v>
      </c>
      <c r="P40" s="465"/>
    </row>
    <row r="41" spans="1:16" ht="12.75">
      <c r="A41" s="480">
        <v>33</v>
      </c>
      <c r="B41" s="476" t="s">
        <v>386</v>
      </c>
      <c r="C41" s="477" t="s">
        <v>71</v>
      </c>
      <c r="D41" s="481" t="s">
        <v>98</v>
      </c>
      <c r="E41" s="494" t="s">
        <v>44</v>
      </c>
      <c r="F41" s="494" t="s">
        <v>44</v>
      </c>
      <c r="G41" s="494" t="s">
        <v>44</v>
      </c>
      <c r="H41" s="494" t="s">
        <v>44</v>
      </c>
      <c r="I41" s="494" t="s">
        <v>44</v>
      </c>
      <c r="J41" s="494" t="s">
        <v>44</v>
      </c>
      <c r="K41" s="494" t="s">
        <v>44</v>
      </c>
      <c r="L41" s="494" t="s">
        <v>44</v>
      </c>
      <c r="M41" s="494" t="s">
        <v>44</v>
      </c>
      <c r="N41" s="494" t="s">
        <v>44</v>
      </c>
      <c r="O41" s="494" t="s">
        <v>44</v>
      </c>
      <c r="P41" s="465"/>
    </row>
    <row r="42" spans="1:16" ht="12.75">
      <c r="A42" s="475">
        <v>34</v>
      </c>
      <c r="B42" s="476" t="s">
        <v>386</v>
      </c>
      <c r="C42" s="477" t="s">
        <v>71</v>
      </c>
      <c r="D42" s="481" t="s">
        <v>151</v>
      </c>
      <c r="E42" s="494" t="s">
        <v>44</v>
      </c>
      <c r="F42" s="494" t="s">
        <v>44</v>
      </c>
      <c r="G42" s="494" t="s">
        <v>44</v>
      </c>
      <c r="H42" s="494" t="s">
        <v>44</v>
      </c>
      <c r="I42" s="494" t="s">
        <v>44</v>
      </c>
      <c r="J42" s="494" t="s">
        <v>44</v>
      </c>
      <c r="K42" s="494" t="s">
        <v>44</v>
      </c>
      <c r="L42" s="494" t="s">
        <v>44</v>
      </c>
      <c r="M42" s="494" t="s">
        <v>44</v>
      </c>
      <c r="N42" s="494" t="s">
        <v>44</v>
      </c>
      <c r="O42" s="494" t="s">
        <v>44</v>
      </c>
      <c r="P42" s="465"/>
    </row>
    <row r="43" spans="1:16" ht="12.75">
      <c r="A43" s="480">
        <v>35</v>
      </c>
      <c r="B43" s="476" t="s">
        <v>386</v>
      </c>
      <c r="C43" s="477" t="s">
        <v>71</v>
      </c>
      <c r="D43" s="484" t="s">
        <v>43</v>
      </c>
      <c r="E43" s="496" t="s">
        <v>44</v>
      </c>
      <c r="F43" s="496" t="s">
        <v>44</v>
      </c>
      <c r="G43" s="496" t="s">
        <v>44</v>
      </c>
      <c r="H43" s="496" t="s">
        <v>44</v>
      </c>
      <c r="I43" s="496" t="s">
        <v>44</v>
      </c>
      <c r="J43" s="496" t="s">
        <v>44</v>
      </c>
      <c r="K43" s="496" t="s">
        <v>44</v>
      </c>
      <c r="L43" s="496" t="s">
        <v>44</v>
      </c>
      <c r="M43" s="496" t="s">
        <v>44</v>
      </c>
      <c r="N43" s="496" t="s">
        <v>44</v>
      </c>
      <c r="O43" s="496" t="s">
        <v>44</v>
      </c>
      <c r="P43" s="465"/>
    </row>
    <row r="44" spans="1:16" ht="12.75">
      <c r="A44" s="480">
        <v>36</v>
      </c>
      <c r="B44" s="476" t="s">
        <v>386</v>
      </c>
      <c r="C44" s="486" t="s">
        <v>383</v>
      </c>
      <c r="D44" s="486"/>
      <c r="E44" s="483"/>
      <c r="F44" s="483"/>
      <c r="G44" s="483"/>
      <c r="H44" s="483"/>
      <c r="I44" s="483"/>
      <c r="J44" s="483"/>
      <c r="K44" s="483"/>
      <c r="L44" s="483"/>
      <c r="M44" s="483"/>
      <c r="N44" s="483"/>
      <c r="O44" s="447" t="s">
        <v>216</v>
      </c>
      <c r="P44" s="465"/>
    </row>
    <row r="45" spans="1:16" ht="12.75">
      <c r="A45" s="475">
        <v>37</v>
      </c>
      <c r="B45" s="476" t="s">
        <v>386</v>
      </c>
      <c r="C45" s="486" t="s">
        <v>383</v>
      </c>
      <c r="D45" s="481" t="s">
        <v>48</v>
      </c>
      <c r="E45" s="494" t="s">
        <v>44</v>
      </c>
      <c r="F45" s="494" t="s">
        <v>44</v>
      </c>
      <c r="G45" s="494" t="s">
        <v>44</v>
      </c>
      <c r="H45" s="494" t="s">
        <v>44</v>
      </c>
      <c r="I45" s="494" t="s">
        <v>44</v>
      </c>
      <c r="J45" s="494" t="s">
        <v>44</v>
      </c>
      <c r="K45" s="494" t="s">
        <v>44</v>
      </c>
      <c r="L45" s="494" t="s">
        <v>44</v>
      </c>
      <c r="M45" s="494" t="s">
        <v>44</v>
      </c>
      <c r="N45" s="494" t="s">
        <v>44</v>
      </c>
      <c r="O45" s="494" t="s">
        <v>44</v>
      </c>
      <c r="P45" s="465"/>
    </row>
    <row r="46" spans="1:16" ht="12.75">
      <c r="A46" s="480">
        <v>38</v>
      </c>
      <c r="B46" s="476" t="s">
        <v>386</v>
      </c>
      <c r="C46" s="486" t="s">
        <v>383</v>
      </c>
      <c r="D46" s="481" t="s">
        <v>98</v>
      </c>
      <c r="E46" s="494" t="s">
        <v>44</v>
      </c>
      <c r="F46" s="494" t="s">
        <v>44</v>
      </c>
      <c r="G46" s="494" t="s">
        <v>44</v>
      </c>
      <c r="H46" s="494" t="s">
        <v>44</v>
      </c>
      <c r="I46" s="494" t="s">
        <v>44</v>
      </c>
      <c r="J46" s="494" t="s">
        <v>44</v>
      </c>
      <c r="K46" s="494" t="s">
        <v>44</v>
      </c>
      <c r="L46" s="494" t="s">
        <v>44</v>
      </c>
      <c r="M46" s="494" t="s">
        <v>44</v>
      </c>
      <c r="N46" s="494" t="s">
        <v>44</v>
      </c>
      <c r="O46" s="494" t="s">
        <v>44</v>
      </c>
      <c r="P46" s="465"/>
    </row>
    <row r="47" spans="1:16" ht="12.75">
      <c r="A47" s="480">
        <v>39</v>
      </c>
      <c r="B47" s="476" t="s">
        <v>386</v>
      </c>
      <c r="C47" s="486" t="s">
        <v>383</v>
      </c>
      <c r="D47" s="484" t="s">
        <v>43</v>
      </c>
      <c r="E47" s="496" t="s">
        <v>44</v>
      </c>
      <c r="F47" s="496" t="s">
        <v>44</v>
      </c>
      <c r="G47" s="496" t="s">
        <v>44</v>
      </c>
      <c r="H47" s="496" t="s">
        <v>44</v>
      </c>
      <c r="I47" s="496" t="s">
        <v>44</v>
      </c>
      <c r="J47" s="496" t="s">
        <v>44</v>
      </c>
      <c r="K47" s="496" t="s">
        <v>44</v>
      </c>
      <c r="L47" s="496" t="s">
        <v>44</v>
      </c>
      <c r="M47" s="496" t="s">
        <v>44</v>
      </c>
      <c r="N47" s="496" t="s">
        <v>44</v>
      </c>
      <c r="O47" s="496" t="s">
        <v>44</v>
      </c>
      <c r="P47" s="465"/>
    </row>
    <row r="48" spans="1:16" ht="12.75">
      <c r="A48" s="475">
        <v>40</v>
      </c>
      <c r="B48" s="488"/>
      <c r="C48" s="489"/>
      <c r="D48" s="489"/>
      <c r="E48" s="491"/>
      <c r="F48" s="491"/>
      <c r="G48" s="491"/>
      <c r="H48" s="491"/>
      <c r="I48" s="491"/>
      <c r="J48" s="491"/>
      <c r="K48" s="491"/>
      <c r="L48" s="491"/>
      <c r="M48" s="491"/>
      <c r="N48" s="491"/>
      <c r="O48" s="492" t="s">
        <v>216</v>
      </c>
      <c r="P48" s="465"/>
    </row>
    <row r="49" spans="1:16" ht="12.75" customHeight="1">
      <c r="A49" s="480">
        <v>41</v>
      </c>
      <c r="B49" s="476" t="s">
        <v>39</v>
      </c>
      <c r="C49" s="477"/>
      <c r="D49" s="478"/>
      <c r="E49" s="583" t="s">
        <v>3</v>
      </c>
      <c r="F49" s="583"/>
      <c r="G49" s="583"/>
      <c r="H49" s="583"/>
      <c r="I49" s="583"/>
      <c r="J49" s="583"/>
      <c r="K49" s="583"/>
      <c r="L49" s="583"/>
      <c r="M49" s="583"/>
      <c r="N49" s="583"/>
      <c r="O49" s="493" t="s">
        <v>216</v>
      </c>
      <c r="P49" s="465"/>
    </row>
    <row r="50" spans="1:16" ht="12.75">
      <c r="A50" s="480">
        <v>42</v>
      </c>
      <c r="B50" s="476" t="s">
        <v>39</v>
      </c>
      <c r="C50" s="477" t="s">
        <v>71</v>
      </c>
      <c r="D50" s="481" t="s">
        <v>48</v>
      </c>
      <c r="E50" s="483">
        <v>0</v>
      </c>
      <c r="F50" s="483">
        <v>0</v>
      </c>
      <c r="G50" s="483">
        <v>0</v>
      </c>
      <c r="H50" s="483">
        <v>0</v>
      </c>
      <c r="I50" s="483">
        <v>0</v>
      </c>
      <c r="J50" s="483">
        <v>0</v>
      </c>
      <c r="K50" s="483">
        <v>0</v>
      </c>
      <c r="L50" s="483">
        <v>0</v>
      </c>
      <c r="M50" s="483">
        <v>0</v>
      </c>
      <c r="N50" s="483">
        <v>0</v>
      </c>
      <c r="O50" s="447">
        <v>0</v>
      </c>
      <c r="P50" s="465"/>
    </row>
    <row r="51" spans="1:16" ht="12.75">
      <c r="A51" s="475">
        <v>43</v>
      </c>
      <c r="B51" s="476" t="s">
        <v>39</v>
      </c>
      <c r="C51" s="477" t="s">
        <v>71</v>
      </c>
      <c r="D51" s="481" t="s">
        <v>98</v>
      </c>
      <c r="E51" s="483">
        <v>177</v>
      </c>
      <c r="F51" s="483">
        <v>181</v>
      </c>
      <c r="G51" s="483">
        <v>240</v>
      </c>
      <c r="H51" s="483">
        <v>254</v>
      </c>
      <c r="I51" s="483">
        <v>223</v>
      </c>
      <c r="J51" s="483">
        <v>237</v>
      </c>
      <c r="K51" s="483">
        <v>277</v>
      </c>
      <c r="L51" s="483">
        <v>268</v>
      </c>
      <c r="M51" s="483">
        <v>302</v>
      </c>
      <c r="N51" s="483">
        <v>334</v>
      </c>
      <c r="O51" s="447">
        <v>8.955593371</v>
      </c>
      <c r="P51" s="465"/>
    </row>
    <row r="52" spans="1:16" ht="12.75">
      <c r="A52" s="480">
        <v>44</v>
      </c>
      <c r="B52" s="476" t="s">
        <v>39</v>
      </c>
      <c r="C52" s="477" t="s">
        <v>71</v>
      </c>
      <c r="D52" s="481" t="s">
        <v>151</v>
      </c>
      <c r="E52" s="483">
        <v>0</v>
      </c>
      <c r="F52" s="483">
        <v>0</v>
      </c>
      <c r="G52" s="483">
        <v>0</v>
      </c>
      <c r="H52" s="483">
        <v>0</v>
      </c>
      <c r="I52" s="483">
        <v>0</v>
      </c>
      <c r="J52" s="483">
        <v>0</v>
      </c>
      <c r="K52" s="483">
        <v>0</v>
      </c>
      <c r="L52" s="483">
        <v>0</v>
      </c>
      <c r="M52" s="483">
        <v>0</v>
      </c>
      <c r="N52" s="483">
        <v>0</v>
      </c>
      <c r="O52" s="447">
        <v>0</v>
      </c>
      <c r="P52" s="465"/>
    </row>
    <row r="53" spans="1:16" ht="12.75">
      <c r="A53" s="480">
        <v>45</v>
      </c>
      <c r="B53" s="476" t="s">
        <v>39</v>
      </c>
      <c r="C53" s="477" t="s">
        <v>71</v>
      </c>
      <c r="D53" s="484" t="s">
        <v>43</v>
      </c>
      <c r="E53" s="485">
        <v>177</v>
      </c>
      <c r="F53" s="485">
        <v>181</v>
      </c>
      <c r="G53" s="485">
        <v>240</v>
      </c>
      <c r="H53" s="485">
        <v>254</v>
      </c>
      <c r="I53" s="485">
        <v>223</v>
      </c>
      <c r="J53" s="485">
        <v>237</v>
      </c>
      <c r="K53" s="485">
        <v>277</v>
      </c>
      <c r="L53" s="485">
        <v>268</v>
      </c>
      <c r="M53" s="485">
        <v>302</v>
      </c>
      <c r="N53" s="485">
        <v>334</v>
      </c>
      <c r="O53" s="451">
        <v>8.955593371</v>
      </c>
      <c r="P53" s="465"/>
    </row>
    <row r="54" spans="1:16" ht="12.75">
      <c r="A54" s="475">
        <v>46</v>
      </c>
      <c r="B54" s="476" t="s">
        <v>39</v>
      </c>
      <c r="C54" s="486" t="s">
        <v>383</v>
      </c>
      <c r="D54" s="486"/>
      <c r="E54" s="483" t="s">
        <v>216</v>
      </c>
      <c r="F54" s="483" t="s">
        <v>216</v>
      </c>
      <c r="G54" s="483" t="s">
        <v>216</v>
      </c>
      <c r="H54" s="483" t="s">
        <v>216</v>
      </c>
      <c r="I54" s="483" t="s">
        <v>216</v>
      </c>
      <c r="J54" s="483" t="s">
        <v>216</v>
      </c>
      <c r="K54" s="483" t="s">
        <v>216</v>
      </c>
      <c r="L54" s="483" t="s">
        <v>216</v>
      </c>
      <c r="M54" s="483" t="s">
        <v>216</v>
      </c>
      <c r="N54" s="483" t="s">
        <v>216</v>
      </c>
      <c r="O54" s="447" t="s">
        <v>216</v>
      </c>
      <c r="P54" s="465"/>
    </row>
    <row r="55" spans="1:16" ht="12.75">
      <c r="A55" s="480">
        <v>47</v>
      </c>
      <c r="B55" s="476" t="s">
        <v>39</v>
      </c>
      <c r="C55" s="486" t="s">
        <v>383</v>
      </c>
      <c r="D55" s="481" t="s">
        <v>48</v>
      </c>
      <c r="E55" s="447">
        <v>0</v>
      </c>
      <c r="F55" s="447">
        <v>0</v>
      </c>
      <c r="G55" s="447">
        <v>0</v>
      </c>
      <c r="H55" s="447">
        <v>0</v>
      </c>
      <c r="I55" s="447">
        <v>0</v>
      </c>
      <c r="J55" s="447">
        <v>0</v>
      </c>
      <c r="K55" s="447">
        <v>0</v>
      </c>
      <c r="L55" s="447">
        <v>0</v>
      </c>
      <c r="M55" s="447">
        <v>0</v>
      </c>
      <c r="N55" s="447">
        <v>0</v>
      </c>
      <c r="O55" s="447">
        <v>0</v>
      </c>
      <c r="P55" s="465"/>
    </row>
    <row r="56" spans="1:16" ht="12.75">
      <c r="A56" s="480">
        <v>48</v>
      </c>
      <c r="B56" s="476" t="s">
        <v>39</v>
      </c>
      <c r="C56" s="486" t="s">
        <v>383</v>
      </c>
      <c r="D56" s="481" t="s">
        <v>98</v>
      </c>
      <c r="E56" s="447">
        <v>100</v>
      </c>
      <c r="F56" s="447">
        <v>100</v>
      </c>
      <c r="G56" s="447">
        <v>100</v>
      </c>
      <c r="H56" s="447">
        <v>100</v>
      </c>
      <c r="I56" s="447">
        <v>100</v>
      </c>
      <c r="J56" s="447">
        <v>100</v>
      </c>
      <c r="K56" s="447">
        <v>100</v>
      </c>
      <c r="L56" s="447">
        <v>100</v>
      </c>
      <c r="M56" s="447">
        <v>100</v>
      </c>
      <c r="N56" s="447">
        <v>100</v>
      </c>
      <c r="O56" s="447">
        <v>0</v>
      </c>
      <c r="P56" s="465"/>
    </row>
    <row r="57" spans="1:16" ht="12.75">
      <c r="A57" s="475">
        <v>49</v>
      </c>
      <c r="B57" s="476" t="s">
        <v>39</v>
      </c>
      <c r="C57" s="486" t="s">
        <v>383</v>
      </c>
      <c r="D57" s="484" t="s">
        <v>43</v>
      </c>
      <c r="E57" s="451">
        <v>100</v>
      </c>
      <c r="F57" s="451">
        <v>100</v>
      </c>
      <c r="G57" s="451">
        <v>100</v>
      </c>
      <c r="H57" s="451">
        <v>100</v>
      </c>
      <c r="I57" s="451">
        <v>100</v>
      </c>
      <c r="J57" s="451">
        <v>100</v>
      </c>
      <c r="K57" s="451">
        <v>100</v>
      </c>
      <c r="L57" s="451">
        <v>100</v>
      </c>
      <c r="M57" s="451">
        <v>100</v>
      </c>
      <c r="N57" s="451">
        <v>100</v>
      </c>
      <c r="O57" s="487" t="s">
        <v>44</v>
      </c>
      <c r="P57" s="465"/>
    </row>
    <row r="58" spans="1:16" ht="12.75">
      <c r="A58" s="480">
        <v>50</v>
      </c>
      <c r="B58" s="488"/>
      <c r="C58" s="489"/>
      <c r="D58" s="489"/>
      <c r="E58" s="491"/>
      <c r="F58" s="491"/>
      <c r="G58" s="491"/>
      <c r="H58" s="491"/>
      <c r="I58" s="491"/>
      <c r="J58" s="491"/>
      <c r="K58" s="491"/>
      <c r="L58" s="491"/>
      <c r="M58" s="491"/>
      <c r="N58" s="491"/>
      <c r="O58" s="492" t="s">
        <v>216</v>
      </c>
      <c r="P58" s="465"/>
    </row>
    <row r="59" spans="1:16" ht="12.75" customHeight="1">
      <c r="A59" s="480">
        <v>51</v>
      </c>
      <c r="B59" s="476" t="s">
        <v>388</v>
      </c>
      <c r="C59" s="477"/>
      <c r="D59" s="478"/>
      <c r="E59" s="584" t="s">
        <v>389</v>
      </c>
      <c r="F59" s="584"/>
      <c r="G59" s="584"/>
      <c r="H59" s="584"/>
      <c r="I59" s="584"/>
      <c r="J59" s="584"/>
      <c r="K59" s="584"/>
      <c r="L59" s="584"/>
      <c r="M59" s="584"/>
      <c r="N59" s="584"/>
      <c r="O59" s="493" t="s">
        <v>216</v>
      </c>
      <c r="P59" s="465"/>
    </row>
    <row r="60" spans="1:16" ht="12.75">
      <c r="A60" s="475">
        <v>52</v>
      </c>
      <c r="B60" s="476" t="s">
        <v>388</v>
      </c>
      <c r="C60" s="477" t="s">
        <v>71</v>
      </c>
      <c r="D60" s="481" t="s">
        <v>48</v>
      </c>
      <c r="E60" s="483">
        <v>34</v>
      </c>
      <c r="F60" s="483">
        <v>33</v>
      </c>
      <c r="G60" s="483">
        <v>35</v>
      </c>
      <c r="H60" s="483">
        <v>20</v>
      </c>
      <c r="I60" s="483">
        <v>24</v>
      </c>
      <c r="J60" s="483">
        <v>136</v>
      </c>
      <c r="K60" s="483">
        <v>314</v>
      </c>
      <c r="L60" s="483">
        <v>326</v>
      </c>
      <c r="M60" s="483">
        <v>147</v>
      </c>
      <c r="N60" s="483">
        <v>385</v>
      </c>
      <c r="O60" s="447">
        <v>29.71208949</v>
      </c>
      <c r="P60" s="465"/>
    </row>
    <row r="61" spans="1:16" ht="12.75">
      <c r="A61" s="480">
        <v>53</v>
      </c>
      <c r="B61" s="476" t="s">
        <v>388</v>
      </c>
      <c r="C61" s="477" t="s">
        <v>71</v>
      </c>
      <c r="D61" s="481" t="s">
        <v>98</v>
      </c>
      <c r="E61" s="483">
        <v>106</v>
      </c>
      <c r="F61" s="483">
        <v>88</v>
      </c>
      <c r="G61" s="483">
        <v>157</v>
      </c>
      <c r="H61" s="483">
        <v>217</v>
      </c>
      <c r="I61" s="483">
        <v>195</v>
      </c>
      <c r="J61" s="483">
        <v>233</v>
      </c>
      <c r="K61" s="483">
        <v>909</v>
      </c>
      <c r="L61" s="483">
        <v>1381</v>
      </c>
      <c r="M61" s="483">
        <v>1622</v>
      </c>
      <c r="N61" s="483">
        <v>1472</v>
      </c>
      <c r="O61" s="447">
        <v>58.53967817</v>
      </c>
      <c r="P61" s="465"/>
    </row>
    <row r="62" spans="1:16" ht="12.75">
      <c r="A62" s="480">
        <v>54</v>
      </c>
      <c r="B62" s="476" t="s">
        <v>388</v>
      </c>
      <c r="C62" s="477" t="s">
        <v>71</v>
      </c>
      <c r="D62" s="481" t="s">
        <v>151</v>
      </c>
      <c r="E62" s="483">
        <v>0</v>
      </c>
      <c r="F62" s="483">
        <v>0</v>
      </c>
      <c r="G62" s="483">
        <v>0</v>
      </c>
      <c r="H62" s="483">
        <v>0</v>
      </c>
      <c r="I62" s="483">
        <v>0</v>
      </c>
      <c r="J62" s="483">
        <v>0</v>
      </c>
      <c r="K62" s="483">
        <v>0</v>
      </c>
      <c r="L62" s="483">
        <v>0</v>
      </c>
      <c r="M62" s="483">
        <v>0</v>
      </c>
      <c r="N62" s="483">
        <v>0</v>
      </c>
      <c r="O62" s="447">
        <v>0</v>
      </c>
      <c r="P62" s="465"/>
    </row>
    <row r="63" spans="1:16" ht="12.75">
      <c r="A63" s="475">
        <v>55</v>
      </c>
      <c r="B63" s="476" t="s">
        <v>388</v>
      </c>
      <c r="C63" s="477" t="s">
        <v>71</v>
      </c>
      <c r="D63" s="484" t="s">
        <v>43</v>
      </c>
      <c r="E63" s="485">
        <v>140</v>
      </c>
      <c r="F63" s="485">
        <v>121</v>
      </c>
      <c r="G63" s="485">
        <v>192</v>
      </c>
      <c r="H63" s="485">
        <v>237</v>
      </c>
      <c r="I63" s="485">
        <v>219</v>
      </c>
      <c r="J63" s="485">
        <v>369</v>
      </c>
      <c r="K63" s="485">
        <v>1223</v>
      </c>
      <c r="L63" s="485">
        <v>1707</v>
      </c>
      <c r="M63" s="485">
        <v>1769</v>
      </c>
      <c r="N63" s="485">
        <v>1857</v>
      </c>
      <c r="O63" s="451">
        <v>49.77743347</v>
      </c>
      <c r="P63" s="465"/>
    </row>
    <row r="64" spans="1:16" ht="12.75">
      <c r="A64" s="480">
        <v>56</v>
      </c>
      <c r="B64" s="476" t="s">
        <v>388</v>
      </c>
      <c r="C64" s="486" t="s">
        <v>383</v>
      </c>
      <c r="D64" s="486"/>
      <c r="E64" s="483" t="s">
        <v>216</v>
      </c>
      <c r="F64" s="483" t="s">
        <v>216</v>
      </c>
      <c r="G64" s="483" t="s">
        <v>216</v>
      </c>
      <c r="H64" s="483" t="s">
        <v>216</v>
      </c>
      <c r="I64" s="483" t="s">
        <v>216</v>
      </c>
      <c r="J64" s="483" t="s">
        <v>216</v>
      </c>
      <c r="K64" s="483" t="s">
        <v>216</v>
      </c>
      <c r="L64" s="483" t="s">
        <v>216</v>
      </c>
      <c r="M64" s="483" t="s">
        <v>216</v>
      </c>
      <c r="N64" s="483" t="s">
        <v>216</v>
      </c>
      <c r="O64" s="447" t="s">
        <v>216</v>
      </c>
      <c r="P64" s="465"/>
    </row>
    <row r="65" spans="1:16" ht="12.75">
      <c r="A65" s="480">
        <v>57</v>
      </c>
      <c r="B65" s="476" t="s">
        <v>388</v>
      </c>
      <c r="C65" s="486" t="s">
        <v>383</v>
      </c>
      <c r="D65" s="481" t="s">
        <v>48</v>
      </c>
      <c r="E65" s="447">
        <v>24.285714</v>
      </c>
      <c r="F65" s="447">
        <v>27.272727</v>
      </c>
      <c r="G65" s="447">
        <v>18.229167</v>
      </c>
      <c r="H65" s="447">
        <v>8.4388186</v>
      </c>
      <c r="I65" s="447">
        <v>10.958904</v>
      </c>
      <c r="J65" s="447">
        <v>36.856369</v>
      </c>
      <c r="K65" s="447">
        <v>25.674571</v>
      </c>
      <c r="L65" s="447">
        <v>19.097832</v>
      </c>
      <c r="M65" s="447">
        <v>8.3097795</v>
      </c>
      <c r="N65" s="447">
        <v>20.732364</v>
      </c>
      <c r="O65" s="447">
        <v>-13.39677381</v>
      </c>
      <c r="P65" s="465"/>
    </row>
    <row r="66" spans="1:16" ht="12.75">
      <c r="A66" s="475">
        <v>58</v>
      </c>
      <c r="B66" s="476" t="s">
        <v>388</v>
      </c>
      <c r="C66" s="486" t="s">
        <v>383</v>
      </c>
      <c r="D66" s="481" t="s">
        <v>98</v>
      </c>
      <c r="E66" s="447">
        <v>75.714286</v>
      </c>
      <c r="F66" s="447">
        <v>72.727273</v>
      </c>
      <c r="G66" s="447">
        <v>81.770833</v>
      </c>
      <c r="H66" s="447">
        <v>91.561181</v>
      </c>
      <c r="I66" s="447">
        <v>89.041096</v>
      </c>
      <c r="J66" s="447">
        <v>63.143631</v>
      </c>
      <c r="K66" s="447">
        <v>74.325429</v>
      </c>
      <c r="L66" s="447">
        <v>80.902168</v>
      </c>
      <c r="M66" s="447">
        <v>91.69022</v>
      </c>
      <c r="N66" s="447">
        <v>79.267636</v>
      </c>
      <c r="O66" s="447">
        <v>5.850176824</v>
      </c>
      <c r="P66" s="465"/>
    </row>
    <row r="67" spans="1:16" ht="12.75">
      <c r="A67" s="480">
        <v>59</v>
      </c>
      <c r="B67" s="476" t="s">
        <v>388</v>
      </c>
      <c r="C67" s="486" t="s">
        <v>383</v>
      </c>
      <c r="D67" s="484" t="s">
        <v>43</v>
      </c>
      <c r="E67" s="451">
        <v>100</v>
      </c>
      <c r="F67" s="451">
        <v>100</v>
      </c>
      <c r="G67" s="451">
        <v>100</v>
      </c>
      <c r="H67" s="451">
        <v>100</v>
      </c>
      <c r="I67" s="451">
        <v>100</v>
      </c>
      <c r="J67" s="451">
        <v>100</v>
      </c>
      <c r="K67" s="451">
        <v>100</v>
      </c>
      <c r="L67" s="451">
        <v>100</v>
      </c>
      <c r="M67" s="451">
        <v>100</v>
      </c>
      <c r="N67" s="451">
        <v>100</v>
      </c>
      <c r="O67" s="487" t="s">
        <v>44</v>
      </c>
      <c r="P67" s="465"/>
    </row>
    <row r="68" spans="1:16" ht="12.75">
      <c r="A68" s="480">
        <v>60</v>
      </c>
      <c r="B68" s="476"/>
      <c r="C68" s="486"/>
      <c r="D68" s="484"/>
      <c r="E68" s="497"/>
      <c r="F68" s="497"/>
      <c r="G68" s="497"/>
      <c r="H68" s="497"/>
      <c r="I68" s="497"/>
      <c r="J68" s="497"/>
      <c r="K68" s="497"/>
      <c r="L68" s="497"/>
      <c r="M68" s="497"/>
      <c r="N68" s="497"/>
      <c r="O68" s="498" t="s">
        <v>216</v>
      </c>
      <c r="P68" s="465"/>
    </row>
    <row r="69" spans="1:16" ht="12.75">
      <c r="A69" s="475">
        <v>61</v>
      </c>
      <c r="B69" s="476" t="s">
        <v>390</v>
      </c>
      <c r="C69" s="477"/>
      <c r="D69" s="478"/>
      <c r="E69" s="583" t="s">
        <v>391</v>
      </c>
      <c r="F69" s="583"/>
      <c r="G69" s="583"/>
      <c r="H69" s="583"/>
      <c r="I69" s="583"/>
      <c r="J69" s="583"/>
      <c r="K69" s="583"/>
      <c r="L69" s="583"/>
      <c r="M69" s="583"/>
      <c r="N69" s="583"/>
      <c r="O69" s="498" t="s">
        <v>216</v>
      </c>
      <c r="P69" s="465"/>
    </row>
    <row r="70" spans="1:16" ht="12.75">
      <c r="A70" s="480">
        <v>62</v>
      </c>
      <c r="B70" s="476" t="s">
        <v>390</v>
      </c>
      <c r="C70" s="477" t="s">
        <v>71</v>
      </c>
      <c r="D70" s="481" t="s">
        <v>48</v>
      </c>
      <c r="E70" s="483">
        <v>107</v>
      </c>
      <c r="F70" s="483">
        <v>82</v>
      </c>
      <c r="G70" s="483">
        <v>66</v>
      </c>
      <c r="H70" s="483">
        <v>163</v>
      </c>
      <c r="I70" s="483">
        <v>64</v>
      </c>
      <c r="J70" s="483">
        <v>159</v>
      </c>
      <c r="K70" s="483">
        <v>27</v>
      </c>
      <c r="L70" s="483">
        <v>12</v>
      </c>
      <c r="M70" s="483">
        <v>5</v>
      </c>
      <c r="N70" s="483">
        <v>112</v>
      </c>
      <c r="O70" s="447">
        <v>-8.387396661</v>
      </c>
      <c r="P70" s="465"/>
    </row>
    <row r="71" spans="1:16" ht="12.75">
      <c r="A71" s="480">
        <v>63</v>
      </c>
      <c r="B71" s="476" t="s">
        <v>390</v>
      </c>
      <c r="C71" s="477" t="s">
        <v>71</v>
      </c>
      <c r="D71" s="481" t="s">
        <v>98</v>
      </c>
      <c r="E71" s="483">
        <v>492</v>
      </c>
      <c r="F71" s="483">
        <v>575</v>
      </c>
      <c r="G71" s="483">
        <v>564</v>
      </c>
      <c r="H71" s="483">
        <v>526</v>
      </c>
      <c r="I71" s="483">
        <v>780</v>
      </c>
      <c r="J71" s="483">
        <v>460</v>
      </c>
      <c r="K71" s="483">
        <v>922</v>
      </c>
      <c r="L71" s="483">
        <v>1085</v>
      </c>
      <c r="M71" s="483">
        <v>703</v>
      </c>
      <c r="N71" s="483">
        <v>760</v>
      </c>
      <c r="O71" s="447">
        <v>13.37412288</v>
      </c>
      <c r="P71" s="465"/>
    </row>
    <row r="72" spans="1:16" ht="12.75">
      <c r="A72" s="475">
        <v>64</v>
      </c>
      <c r="B72" s="476" t="s">
        <v>390</v>
      </c>
      <c r="C72" s="477" t="s">
        <v>71</v>
      </c>
      <c r="D72" s="481" t="s">
        <v>151</v>
      </c>
      <c r="E72" s="483">
        <v>142</v>
      </c>
      <c r="F72" s="483">
        <v>86</v>
      </c>
      <c r="G72" s="483">
        <v>277</v>
      </c>
      <c r="H72" s="483">
        <v>279</v>
      </c>
      <c r="I72" s="483">
        <v>85</v>
      </c>
      <c r="J72" s="483">
        <v>141</v>
      </c>
      <c r="K72" s="483">
        <v>0</v>
      </c>
      <c r="L72" s="483">
        <v>0</v>
      </c>
      <c r="M72" s="483">
        <v>41</v>
      </c>
      <c r="N72" s="483">
        <v>226</v>
      </c>
      <c r="O72" s="447">
        <v>12.51808488</v>
      </c>
      <c r="P72" s="465"/>
    </row>
    <row r="73" spans="1:16" ht="12.75">
      <c r="A73" s="480">
        <v>65</v>
      </c>
      <c r="B73" s="476" t="s">
        <v>390</v>
      </c>
      <c r="C73" s="477" t="s">
        <v>71</v>
      </c>
      <c r="D73" s="484" t="s">
        <v>43</v>
      </c>
      <c r="E73" s="485">
        <v>741</v>
      </c>
      <c r="F73" s="485">
        <v>743</v>
      </c>
      <c r="G73" s="485">
        <v>907</v>
      </c>
      <c r="H73" s="485">
        <v>968</v>
      </c>
      <c r="I73" s="485">
        <v>929</v>
      </c>
      <c r="J73" s="485">
        <v>760</v>
      </c>
      <c r="K73" s="485">
        <v>949</v>
      </c>
      <c r="L73" s="485">
        <v>1097</v>
      </c>
      <c r="M73" s="485">
        <v>749</v>
      </c>
      <c r="N73" s="485">
        <v>1098</v>
      </c>
      <c r="O73" s="451">
        <v>9.634486535</v>
      </c>
      <c r="P73" s="465"/>
    </row>
    <row r="74" spans="1:16" ht="12.75">
      <c r="A74" s="480">
        <v>66</v>
      </c>
      <c r="B74" s="476" t="s">
        <v>390</v>
      </c>
      <c r="C74" s="486" t="s">
        <v>383</v>
      </c>
      <c r="D74" s="486"/>
      <c r="E74" s="483" t="s">
        <v>216</v>
      </c>
      <c r="F74" s="483" t="s">
        <v>216</v>
      </c>
      <c r="G74" s="483" t="s">
        <v>216</v>
      </c>
      <c r="H74" s="483" t="s">
        <v>216</v>
      </c>
      <c r="I74" s="483" t="s">
        <v>216</v>
      </c>
      <c r="J74" s="483" t="s">
        <v>216</v>
      </c>
      <c r="K74" s="483" t="s">
        <v>216</v>
      </c>
      <c r="L74" s="483" t="s">
        <v>216</v>
      </c>
      <c r="M74" s="483" t="s">
        <v>216</v>
      </c>
      <c r="N74" s="483" t="s">
        <v>216</v>
      </c>
      <c r="O74" s="447" t="s">
        <v>216</v>
      </c>
      <c r="P74" s="465"/>
    </row>
    <row r="75" spans="1:16" ht="12.75">
      <c r="A75" s="475">
        <v>67</v>
      </c>
      <c r="B75" s="476" t="s">
        <v>390</v>
      </c>
      <c r="C75" s="486" t="s">
        <v>383</v>
      </c>
      <c r="D75" s="481" t="s">
        <v>48</v>
      </c>
      <c r="E75" s="447">
        <v>17.863105</v>
      </c>
      <c r="F75" s="447">
        <v>12.480974</v>
      </c>
      <c r="G75" s="447">
        <v>10.47619</v>
      </c>
      <c r="H75" s="447">
        <v>23.657475</v>
      </c>
      <c r="I75" s="447">
        <v>7.5829384</v>
      </c>
      <c r="J75" s="447">
        <v>25.686591</v>
      </c>
      <c r="K75" s="447">
        <v>2.8451001</v>
      </c>
      <c r="L75" s="447">
        <v>1.0938924</v>
      </c>
      <c r="M75" s="447">
        <v>0.7062147</v>
      </c>
      <c r="N75" s="447">
        <v>12.844037</v>
      </c>
      <c r="O75" s="447">
        <v>-15.90914551</v>
      </c>
      <c r="P75" s="465"/>
    </row>
    <row r="76" spans="1:16" ht="12.75">
      <c r="A76" s="480">
        <v>68</v>
      </c>
      <c r="B76" s="476" t="s">
        <v>390</v>
      </c>
      <c r="C76" s="486" t="s">
        <v>383</v>
      </c>
      <c r="D76" s="481" t="s">
        <v>98</v>
      </c>
      <c r="E76" s="447">
        <v>82.136895</v>
      </c>
      <c r="F76" s="447">
        <v>87.519026</v>
      </c>
      <c r="G76" s="447">
        <v>89.52381</v>
      </c>
      <c r="H76" s="447">
        <v>76.342525</v>
      </c>
      <c r="I76" s="447">
        <v>92.417062</v>
      </c>
      <c r="J76" s="447">
        <v>74.313409</v>
      </c>
      <c r="K76" s="447">
        <v>97.1549</v>
      </c>
      <c r="L76" s="447">
        <v>98.906108</v>
      </c>
      <c r="M76" s="447">
        <v>99.293785</v>
      </c>
      <c r="N76" s="447">
        <v>87.155963</v>
      </c>
      <c r="O76" s="447">
        <v>4.065669163</v>
      </c>
      <c r="P76" s="465"/>
    </row>
    <row r="77" spans="1:16" ht="12.75">
      <c r="A77" s="480">
        <v>69</v>
      </c>
      <c r="B77" s="476" t="s">
        <v>390</v>
      </c>
      <c r="C77" s="486" t="s">
        <v>383</v>
      </c>
      <c r="D77" s="484" t="s">
        <v>43</v>
      </c>
      <c r="E77" s="451">
        <v>100</v>
      </c>
      <c r="F77" s="451">
        <v>100</v>
      </c>
      <c r="G77" s="451">
        <v>100</v>
      </c>
      <c r="H77" s="451">
        <v>100</v>
      </c>
      <c r="I77" s="451">
        <v>100</v>
      </c>
      <c r="J77" s="451">
        <v>100</v>
      </c>
      <c r="K77" s="451">
        <v>100</v>
      </c>
      <c r="L77" s="451">
        <v>100</v>
      </c>
      <c r="M77" s="451">
        <v>100</v>
      </c>
      <c r="N77" s="451">
        <v>100</v>
      </c>
      <c r="O77" s="487" t="s">
        <v>44</v>
      </c>
      <c r="P77" s="465"/>
    </row>
    <row r="78" spans="1:16" ht="12.75">
      <c r="A78" s="475">
        <v>70</v>
      </c>
      <c r="B78" s="476"/>
      <c r="C78" s="486"/>
      <c r="D78" s="484"/>
      <c r="E78" s="497"/>
      <c r="F78" s="497"/>
      <c r="G78" s="497"/>
      <c r="H78" s="497"/>
      <c r="I78" s="497"/>
      <c r="J78" s="497"/>
      <c r="K78" s="497"/>
      <c r="L78" s="497"/>
      <c r="M78" s="497"/>
      <c r="N78" s="497"/>
      <c r="O78" s="498" t="s">
        <v>216</v>
      </c>
      <c r="P78" s="465"/>
    </row>
    <row r="79" spans="1:16" ht="12.75" customHeight="1">
      <c r="A79" s="480">
        <v>71</v>
      </c>
      <c r="B79" s="476" t="s">
        <v>392</v>
      </c>
      <c r="C79" s="477"/>
      <c r="D79" s="478"/>
      <c r="E79" s="583" t="s">
        <v>393</v>
      </c>
      <c r="F79" s="583"/>
      <c r="G79" s="583"/>
      <c r="H79" s="583"/>
      <c r="I79" s="583"/>
      <c r="J79" s="583"/>
      <c r="K79" s="583"/>
      <c r="L79" s="583"/>
      <c r="M79" s="583"/>
      <c r="N79" s="583"/>
      <c r="O79" s="498" t="s">
        <v>216</v>
      </c>
      <c r="P79" s="465"/>
    </row>
    <row r="80" spans="1:16" ht="12.75">
      <c r="A80" s="480">
        <v>72</v>
      </c>
      <c r="B80" s="476" t="s">
        <v>392</v>
      </c>
      <c r="C80" s="477" t="s">
        <v>71</v>
      </c>
      <c r="D80" s="481" t="s">
        <v>48</v>
      </c>
      <c r="E80" s="499">
        <v>37</v>
      </c>
      <c r="F80" s="499">
        <v>58</v>
      </c>
      <c r="G80" s="499">
        <v>54</v>
      </c>
      <c r="H80" s="499">
        <v>37</v>
      </c>
      <c r="I80" s="499">
        <v>46</v>
      </c>
      <c r="J80" s="499">
        <v>63</v>
      </c>
      <c r="K80" s="499">
        <v>61</v>
      </c>
      <c r="L80" s="499">
        <v>63</v>
      </c>
      <c r="M80" s="499">
        <v>50</v>
      </c>
      <c r="N80" s="60" t="s">
        <v>286</v>
      </c>
      <c r="O80" s="21" t="s">
        <v>44</v>
      </c>
      <c r="P80" s="465"/>
    </row>
    <row r="81" spans="1:16" ht="12.75">
      <c r="A81" s="475">
        <v>73</v>
      </c>
      <c r="B81" s="476" t="s">
        <v>392</v>
      </c>
      <c r="C81" s="477" t="s">
        <v>71</v>
      </c>
      <c r="D81" s="481" t="s">
        <v>98</v>
      </c>
      <c r="E81" s="499">
        <v>0</v>
      </c>
      <c r="F81" s="499">
        <v>23</v>
      </c>
      <c r="G81" s="499">
        <v>21</v>
      </c>
      <c r="H81" s="499">
        <v>9</v>
      </c>
      <c r="I81" s="499">
        <v>11</v>
      </c>
      <c r="J81" s="499">
        <v>12</v>
      </c>
      <c r="K81" s="499">
        <v>5</v>
      </c>
      <c r="L81" s="499">
        <v>6</v>
      </c>
      <c r="M81" s="499">
        <v>8</v>
      </c>
      <c r="N81" s="60" t="s">
        <v>286</v>
      </c>
      <c r="O81" s="21" t="s">
        <v>44</v>
      </c>
      <c r="P81" s="465"/>
    </row>
    <row r="82" spans="1:16" ht="12.75">
      <c r="A82" s="480">
        <v>74</v>
      </c>
      <c r="B82" s="476" t="s">
        <v>392</v>
      </c>
      <c r="C82" s="477" t="s">
        <v>71</v>
      </c>
      <c r="D82" s="481" t="s">
        <v>151</v>
      </c>
      <c r="E82" s="499">
        <v>23</v>
      </c>
      <c r="F82" s="499">
        <v>0</v>
      </c>
      <c r="G82" s="499">
        <v>0</v>
      </c>
      <c r="H82" s="499">
        <v>0</v>
      </c>
      <c r="I82" s="499">
        <v>0</v>
      </c>
      <c r="J82" s="499">
        <v>0</v>
      </c>
      <c r="K82" s="499">
        <v>0</v>
      </c>
      <c r="L82" s="499">
        <v>0</v>
      </c>
      <c r="M82" s="499">
        <v>0</v>
      </c>
      <c r="N82" s="60" t="s">
        <v>286</v>
      </c>
      <c r="O82" s="21" t="s">
        <v>44</v>
      </c>
      <c r="P82" s="465"/>
    </row>
    <row r="83" spans="1:16" ht="12.75">
      <c r="A83" s="480">
        <v>75</v>
      </c>
      <c r="B83" s="476" t="s">
        <v>392</v>
      </c>
      <c r="C83" s="477" t="s">
        <v>71</v>
      </c>
      <c r="D83" s="484" t="s">
        <v>43</v>
      </c>
      <c r="E83" s="501">
        <v>60</v>
      </c>
      <c r="F83" s="501">
        <v>81</v>
      </c>
      <c r="G83" s="501">
        <v>75</v>
      </c>
      <c r="H83" s="501">
        <v>46</v>
      </c>
      <c r="I83" s="501">
        <v>57</v>
      </c>
      <c r="J83" s="501">
        <v>75</v>
      </c>
      <c r="K83" s="501">
        <v>66</v>
      </c>
      <c r="L83" s="501">
        <v>69</v>
      </c>
      <c r="M83" s="501">
        <v>58</v>
      </c>
      <c r="N83" s="198" t="s">
        <v>286</v>
      </c>
      <c r="O83" s="522" t="s">
        <v>44</v>
      </c>
      <c r="P83" s="465"/>
    </row>
    <row r="84" spans="1:16" ht="12.75">
      <c r="A84" s="475">
        <v>76</v>
      </c>
      <c r="B84" s="476" t="s">
        <v>392</v>
      </c>
      <c r="C84" s="486" t="s">
        <v>383</v>
      </c>
      <c r="D84" s="486"/>
      <c r="E84" s="499" t="s">
        <v>216</v>
      </c>
      <c r="F84" s="499" t="s">
        <v>216</v>
      </c>
      <c r="G84" s="499" t="s">
        <v>216</v>
      </c>
      <c r="H84" s="499" t="s">
        <v>216</v>
      </c>
      <c r="I84" s="499" t="s">
        <v>216</v>
      </c>
      <c r="J84" s="499" t="s">
        <v>216</v>
      </c>
      <c r="K84" s="499" t="s">
        <v>216</v>
      </c>
      <c r="L84" s="499" t="s">
        <v>216</v>
      </c>
      <c r="M84" s="499" t="s">
        <v>216</v>
      </c>
      <c r="N84" s="499"/>
      <c r="O84" s="500" t="s">
        <v>216</v>
      </c>
      <c r="P84" s="465"/>
    </row>
    <row r="85" spans="1:16" ht="12.75">
      <c r="A85" s="480">
        <v>77</v>
      </c>
      <c r="B85" s="476" t="s">
        <v>392</v>
      </c>
      <c r="C85" s="486" t="s">
        <v>383</v>
      </c>
      <c r="D85" s="481" t="s">
        <v>48</v>
      </c>
      <c r="E85" s="500">
        <v>100</v>
      </c>
      <c r="F85" s="500">
        <v>71.604938</v>
      </c>
      <c r="G85" s="500">
        <v>72</v>
      </c>
      <c r="H85" s="500">
        <v>80.434783</v>
      </c>
      <c r="I85" s="500">
        <v>80.701754</v>
      </c>
      <c r="J85" s="500">
        <v>84</v>
      </c>
      <c r="K85" s="500">
        <v>92.424242</v>
      </c>
      <c r="L85" s="500">
        <v>91.304348</v>
      </c>
      <c r="M85" s="500">
        <v>86.206897</v>
      </c>
      <c r="N85" s="21" t="s">
        <v>44</v>
      </c>
      <c r="O85" s="21" t="s">
        <v>44</v>
      </c>
      <c r="P85" s="465"/>
    </row>
    <row r="86" spans="1:16" ht="12.75">
      <c r="A86" s="480">
        <v>78</v>
      </c>
      <c r="B86" s="476" t="s">
        <v>392</v>
      </c>
      <c r="C86" s="486" t="s">
        <v>383</v>
      </c>
      <c r="D86" s="481" t="s">
        <v>98</v>
      </c>
      <c r="E86" s="500">
        <v>0</v>
      </c>
      <c r="F86" s="500">
        <v>28.395062</v>
      </c>
      <c r="G86" s="500">
        <v>28</v>
      </c>
      <c r="H86" s="500">
        <v>19.565217</v>
      </c>
      <c r="I86" s="500">
        <v>19.298246</v>
      </c>
      <c r="J86" s="500">
        <v>16</v>
      </c>
      <c r="K86" s="500">
        <v>7.5757576</v>
      </c>
      <c r="L86" s="500">
        <v>8.6956522</v>
      </c>
      <c r="M86" s="500">
        <v>13.793103</v>
      </c>
      <c r="N86" s="21" t="s">
        <v>44</v>
      </c>
      <c r="O86" s="21" t="s">
        <v>44</v>
      </c>
      <c r="P86" s="465"/>
    </row>
    <row r="87" spans="1:16" ht="12.75">
      <c r="A87" s="475">
        <v>79</v>
      </c>
      <c r="B87" s="476" t="s">
        <v>392</v>
      </c>
      <c r="C87" s="486" t="s">
        <v>383</v>
      </c>
      <c r="D87" s="484" t="s">
        <v>43</v>
      </c>
      <c r="E87" s="502">
        <v>100</v>
      </c>
      <c r="F87" s="502">
        <v>100</v>
      </c>
      <c r="G87" s="502">
        <v>100</v>
      </c>
      <c r="H87" s="502">
        <v>100</v>
      </c>
      <c r="I87" s="502">
        <v>100</v>
      </c>
      <c r="J87" s="502">
        <v>100</v>
      </c>
      <c r="K87" s="502">
        <v>100</v>
      </c>
      <c r="L87" s="502">
        <v>100</v>
      </c>
      <c r="M87" s="502">
        <v>100</v>
      </c>
      <c r="N87" s="390" t="s">
        <v>44</v>
      </c>
      <c r="O87" s="487" t="s">
        <v>44</v>
      </c>
      <c r="P87" s="465"/>
    </row>
    <row r="88" spans="1:16" ht="12.75">
      <c r="A88" s="480">
        <v>80</v>
      </c>
      <c r="B88" s="476"/>
      <c r="C88" s="486"/>
      <c r="D88" s="484"/>
      <c r="E88" s="497"/>
      <c r="F88" s="497"/>
      <c r="G88" s="497"/>
      <c r="H88" s="497"/>
      <c r="I88" s="497"/>
      <c r="J88" s="497"/>
      <c r="K88" s="497"/>
      <c r="L88" s="497"/>
      <c r="M88" s="497"/>
      <c r="N88" s="497"/>
      <c r="O88" s="498" t="s">
        <v>216</v>
      </c>
      <c r="P88" s="465"/>
    </row>
    <row r="89" spans="1:16" ht="12.75" customHeight="1">
      <c r="A89" s="480">
        <v>81</v>
      </c>
      <c r="B89" s="476" t="s">
        <v>42</v>
      </c>
      <c r="C89" s="477"/>
      <c r="D89" s="478"/>
      <c r="E89" s="584" t="s">
        <v>5</v>
      </c>
      <c r="F89" s="584"/>
      <c r="G89" s="584"/>
      <c r="H89" s="584"/>
      <c r="I89" s="584"/>
      <c r="J89" s="584"/>
      <c r="K89" s="584"/>
      <c r="L89" s="584"/>
      <c r="M89" s="584"/>
      <c r="N89" s="584"/>
      <c r="O89" s="498" t="s">
        <v>216</v>
      </c>
      <c r="P89" s="465"/>
    </row>
    <row r="90" spans="1:16" ht="12.75">
      <c r="A90" s="475">
        <v>82</v>
      </c>
      <c r="B90" s="476" t="s">
        <v>42</v>
      </c>
      <c r="C90" s="477" t="s">
        <v>71</v>
      </c>
      <c r="D90" s="481" t="s">
        <v>48</v>
      </c>
      <c r="E90" s="503">
        <v>0</v>
      </c>
      <c r="F90" s="499">
        <v>0</v>
      </c>
      <c r="G90" s="499">
        <v>3</v>
      </c>
      <c r="H90" s="499">
        <v>4</v>
      </c>
      <c r="I90" s="499">
        <v>4</v>
      </c>
      <c r="J90" s="499">
        <v>0</v>
      </c>
      <c r="K90" s="499">
        <v>1</v>
      </c>
      <c r="L90" s="499">
        <v>10</v>
      </c>
      <c r="M90" s="499">
        <v>2</v>
      </c>
      <c r="N90" s="499">
        <v>8</v>
      </c>
      <c r="O90" s="500">
        <v>0</v>
      </c>
      <c r="P90" s="465"/>
    </row>
    <row r="91" spans="1:16" ht="12.75">
      <c r="A91" s="480">
        <v>83</v>
      </c>
      <c r="B91" s="476" t="s">
        <v>42</v>
      </c>
      <c r="C91" s="477" t="s">
        <v>71</v>
      </c>
      <c r="D91" s="481" t="s">
        <v>98</v>
      </c>
      <c r="E91" s="503">
        <v>0</v>
      </c>
      <c r="F91" s="499">
        <v>9</v>
      </c>
      <c r="G91" s="499">
        <v>2</v>
      </c>
      <c r="H91" s="499">
        <v>45</v>
      </c>
      <c r="I91" s="499">
        <v>78</v>
      </c>
      <c r="J91" s="499">
        <v>86</v>
      </c>
      <c r="K91" s="499">
        <v>121</v>
      </c>
      <c r="L91" s="499">
        <v>94</v>
      </c>
      <c r="M91" s="499">
        <v>112</v>
      </c>
      <c r="N91" s="499">
        <v>96</v>
      </c>
      <c r="O91" s="500">
        <v>2.788184515</v>
      </c>
      <c r="P91" s="465"/>
    </row>
    <row r="92" spans="1:16" ht="12.75">
      <c r="A92" s="480">
        <v>84</v>
      </c>
      <c r="B92" s="476" t="s">
        <v>42</v>
      </c>
      <c r="C92" s="477" t="s">
        <v>71</v>
      </c>
      <c r="D92" s="481" t="s">
        <v>151</v>
      </c>
      <c r="E92" s="503">
        <v>0</v>
      </c>
      <c r="F92" s="499">
        <v>0</v>
      </c>
      <c r="G92" s="499">
        <v>0</v>
      </c>
      <c r="H92" s="499">
        <v>0</v>
      </c>
      <c r="I92" s="499">
        <v>0</v>
      </c>
      <c r="J92" s="499">
        <v>0</v>
      </c>
      <c r="K92" s="499">
        <v>0</v>
      </c>
      <c r="L92" s="499">
        <v>0</v>
      </c>
      <c r="M92" s="499">
        <v>0</v>
      </c>
      <c r="N92" s="499">
        <v>0</v>
      </c>
      <c r="O92" s="500">
        <v>0</v>
      </c>
      <c r="P92" s="465"/>
    </row>
    <row r="93" spans="1:16" ht="12.75">
      <c r="A93" s="475">
        <v>85</v>
      </c>
      <c r="B93" s="476" t="s">
        <v>42</v>
      </c>
      <c r="C93" s="477" t="s">
        <v>71</v>
      </c>
      <c r="D93" s="484" t="s">
        <v>43</v>
      </c>
      <c r="E93" s="496">
        <v>0</v>
      </c>
      <c r="F93" s="485">
        <v>9</v>
      </c>
      <c r="G93" s="485">
        <v>5</v>
      </c>
      <c r="H93" s="485">
        <v>49</v>
      </c>
      <c r="I93" s="485">
        <v>82</v>
      </c>
      <c r="J93" s="485">
        <v>86</v>
      </c>
      <c r="K93" s="485">
        <v>122</v>
      </c>
      <c r="L93" s="485">
        <v>104</v>
      </c>
      <c r="M93" s="485">
        <v>114</v>
      </c>
      <c r="N93" s="485">
        <v>104</v>
      </c>
      <c r="O93" s="451">
        <v>4.865763218</v>
      </c>
      <c r="P93" s="465"/>
    </row>
    <row r="94" spans="1:16" ht="12.75">
      <c r="A94" s="480">
        <v>86</v>
      </c>
      <c r="B94" s="476" t="s">
        <v>42</v>
      </c>
      <c r="C94" s="486" t="s">
        <v>383</v>
      </c>
      <c r="D94" s="486"/>
      <c r="E94" s="483" t="s">
        <v>216</v>
      </c>
      <c r="F94" s="483" t="s">
        <v>216</v>
      </c>
      <c r="G94" s="483" t="s">
        <v>216</v>
      </c>
      <c r="H94" s="483" t="s">
        <v>216</v>
      </c>
      <c r="I94" s="483" t="s">
        <v>216</v>
      </c>
      <c r="J94" s="483" t="s">
        <v>216</v>
      </c>
      <c r="K94" s="483" t="s">
        <v>216</v>
      </c>
      <c r="L94" s="483" t="s">
        <v>216</v>
      </c>
      <c r="M94" s="483" t="s">
        <v>216</v>
      </c>
      <c r="N94" s="483" t="s">
        <v>216</v>
      </c>
      <c r="O94" s="447" t="s">
        <v>216</v>
      </c>
      <c r="P94" s="465"/>
    </row>
    <row r="95" spans="1:16" ht="12.75">
      <c r="A95" s="480">
        <v>87</v>
      </c>
      <c r="B95" s="476" t="s">
        <v>42</v>
      </c>
      <c r="C95" s="486" t="s">
        <v>383</v>
      </c>
      <c r="D95" s="481" t="s">
        <v>48</v>
      </c>
      <c r="E95" s="447">
        <v>0</v>
      </c>
      <c r="F95" s="447">
        <v>0</v>
      </c>
      <c r="G95" s="447">
        <v>60</v>
      </c>
      <c r="H95" s="500">
        <v>8.1632653</v>
      </c>
      <c r="I95" s="500">
        <v>4.8780488</v>
      </c>
      <c r="J95" s="500">
        <v>0</v>
      </c>
      <c r="K95" s="500">
        <v>0.8196721</v>
      </c>
      <c r="L95" s="447">
        <v>9.6153846</v>
      </c>
      <c r="M95" s="447">
        <v>1.754386</v>
      </c>
      <c r="N95" s="447">
        <v>7.6923077</v>
      </c>
      <c r="O95" s="447">
        <v>0</v>
      </c>
      <c r="P95" s="465"/>
    </row>
    <row r="96" spans="1:16" ht="12.75">
      <c r="A96" s="475">
        <v>88</v>
      </c>
      <c r="B96" s="476" t="s">
        <v>42</v>
      </c>
      <c r="C96" s="486" t="s">
        <v>383</v>
      </c>
      <c r="D96" s="481" t="s">
        <v>98</v>
      </c>
      <c r="E96" s="447">
        <v>0</v>
      </c>
      <c r="F96" s="447">
        <v>100</v>
      </c>
      <c r="G96" s="447">
        <v>40</v>
      </c>
      <c r="H96" s="500">
        <v>91.836735</v>
      </c>
      <c r="I96" s="500">
        <v>95.121951</v>
      </c>
      <c r="J96" s="500">
        <v>100</v>
      </c>
      <c r="K96" s="500">
        <v>99.180328</v>
      </c>
      <c r="L96" s="447">
        <v>90.384615</v>
      </c>
      <c r="M96" s="447">
        <v>98.245614</v>
      </c>
      <c r="N96" s="447">
        <v>92.307692</v>
      </c>
      <c r="O96" s="447">
        <v>-1.981179214</v>
      </c>
      <c r="P96" s="465"/>
    </row>
    <row r="97" spans="1:16" ht="13.5" thickBot="1">
      <c r="A97" s="480">
        <v>89</v>
      </c>
      <c r="B97" s="476" t="s">
        <v>42</v>
      </c>
      <c r="C97" s="486" t="s">
        <v>383</v>
      </c>
      <c r="D97" s="484" t="s">
        <v>43</v>
      </c>
      <c r="E97" s="487">
        <v>100</v>
      </c>
      <c r="F97" s="451">
        <v>100</v>
      </c>
      <c r="G97" s="451">
        <v>100</v>
      </c>
      <c r="H97" s="451">
        <v>100</v>
      </c>
      <c r="I97" s="451">
        <v>100</v>
      </c>
      <c r="J97" s="451">
        <v>100</v>
      </c>
      <c r="K97" s="451">
        <v>100</v>
      </c>
      <c r="L97" s="451">
        <v>100</v>
      </c>
      <c r="M97" s="451">
        <v>100</v>
      </c>
      <c r="N97" s="451">
        <v>100</v>
      </c>
      <c r="O97" s="487" t="s">
        <v>44</v>
      </c>
      <c r="P97" s="465"/>
    </row>
    <row r="98" spans="1:16" ht="6" customHeight="1">
      <c r="A98" s="504"/>
      <c r="B98" s="504"/>
      <c r="C98" s="505"/>
      <c r="D98" s="505"/>
      <c r="E98" s="506"/>
      <c r="F98" s="506"/>
      <c r="G98" s="506"/>
      <c r="H98" s="506"/>
      <c r="I98" s="506"/>
      <c r="J98" s="506"/>
      <c r="K98" s="506"/>
      <c r="L98" s="506"/>
      <c r="M98" s="506"/>
      <c r="N98" s="506"/>
      <c r="O98" s="506"/>
      <c r="P98" s="465"/>
    </row>
    <row r="99" spans="1:16" ht="12.75" customHeight="1">
      <c r="A99" s="507" t="s">
        <v>44</v>
      </c>
      <c r="B99" s="591" t="s">
        <v>145</v>
      </c>
      <c r="C99" s="591"/>
      <c r="D99" s="591"/>
      <c r="E99" s="591"/>
      <c r="F99" s="591"/>
      <c r="G99" s="591"/>
      <c r="H99" s="591"/>
      <c r="I99" s="591"/>
      <c r="J99" s="591"/>
      <c r="K99" s="591"/>
      <c r="L99" s="591"/>
      <c r="M99" s="591"/>
      <c r="N99" s="591"/>
      <c r="O99" s="591"/>
      <c r="P99" s="465"/>
    </row>
    <row r="100" spans="1:16" s="2" customFormat="1" ht="12.75" customHeight="1">
      <c r="A100" s="512" t="s">
        <v>286</v>
      </c>
      <c r="B100" s="540" t="s">
        <v>309</v>
      </c>
      <c r="C100" s="540"/>
      <c r="D100" s="540"/>
      <c r="E100" s="540"/>
      <c r="F100" s="540"/>
      <c r="G100" s="540"/>
      <c r="H100" s="540"/>
      <c r="I100" s="540"/>
      <c r="J100" s="540"/>
      <c r="K100" s="540"/>
      <c r="L100" s="48"/>
      <c r="M100" s="465"/>
      <c r="N100" s="465"/>
      <c r="O100" s="465"/>
      <c r="P100" s="465"/>
    </row>
    <row r="101" spans="1:16" ht="12.75" customHeight="1">
      <c r="A101" s="508" t="s">
        <v>45</v>
      </c>
      <c r="B101" s="586" t="s">
        <v>144</v>
      </c>
      <c r="C101" s="586"/>
      <c r="D101" s="586"/>
      <c r="E101" s="586"/>
      <c r="F101" s="586"/>
      <c r="G101" s="586"/>
      <c r="H101" s="586"/>
      <c r="I101" s="586"/>
      <c r="J101" s="586"/>
      <c r="K101" s="586"/>
      <c r="L101" s="586"/>
      <c r="M101" s="586"/>
      <c r="N101" s="586"/>
      <c r="O101" s="586"/>
      <c r="P101" s="465"/>
    </row>
    <row r="102" spans="1:16" s="2" customFormat="1" ht="12.75" customHeight="1">
      <c r="A102" s="512" t="s">
        <v>220</v>
      </c>
      <c r="B102" s="512" t="s">
        <v>397</v>
      </c>
      <c r="C102" s="512"/>
      <c r="D102" s="512"/>
      <c r="E102" s="512"/>
      <c r="F102" s="512"/>
      <c r="G102" s="512"/>
      <c r="H102" s="512"/>
      <c r="I102" s="512"/>
      <c r="J102" s="512"/>
      <c r="K102" s="512"/>
      <c r="L102" s="48"/>
      <c r="M102" s="465"/>
      <c r="N102" s="465"/>
      <c r="O102" s="465"/>
      <c r="P102" s="465"/>
    </row>
    <row r="103" spans="1:16" s="2" customFormat="1" ht="12.75" customHeight="1">
      <c r="A103" s="529" t="s">
        <v>61</v>
      </c>
      <c r="B103" s="540" t="s">
        <v>378</v>
      </c>
      <c r="C103" s="540"/>
      <c r="D103" s="540"/>
      <c r="E103" s="540"/>
      <c r="F103" s="540"/>
      <c r="G103" s="540"/>
      <c r="H103" s="540"/>
      <c r="I103" s="540"/>
      <c r="J103" s="540"/>
      <c r="K103" s="540"/>
      <c r="L103" s="540"/>
      <c r="M103" s="540"/>
      <c r="N103" s="540"/>
      <c r="O103" s="540"/>
      <c r="P103" s="465"/>
    </row>
    <row r="104" spans="1:16" ht="12.75" customHeight="1">
      <c r="A104" s="529" t="s">
        <v>321</v>
      </c>
      <c r="B104" s="585" t="s">
        <v>118</v>
      </c>
      <c r="C104" s="585"/>
      <c r="D104" s="585"/>
      <c r="E104" s="585"/>
      <c r="F104" s="585"/>
      <c r="G104" s="585"/>
      <c r="H104" s="585"/>
      <c r="I104" s="585"/>
      <c r="J104" s="585"/>
      <c r="K104" s="585"/>
      <c r="L104" s="585"/>
      <c r="M104" s="585"/>
      <c r="N104" s="585"/>
      <c r="O104" s="585"/>
      <c r="P104" s="465"/>
    </row>
    <row r="105" spans="1:16" ht="12.75" customHeight="1">
      <c r="A105" s="529" t="s">
        <v>87</v>
      </c>
      <c r="B105" s="589" t="s">
        <v>217</v>
      </c>
      <c r="C105" s="589"/>
      <c r="D105" s="589"/>
      <c r="E105" s="589"/>
      <c r="F105" s="589"/>
      <c r="G105" s="589"/>
      <c r="H105" s="589"/>
      <c r="I105" s="589"/>
      <c r="J105" s="589"/>
      <c r="K105" s="589"/>
      <c r="L105" s="589"/>
      <c r="M105" s="589"/>
      <c r="N105" s="589"/>
      <c r="O105" s="589"/>
      <c r="P105" s="465"/>
    </row>
    <row r="106" spans="1:16" ht="12.75" customHeight="1">
      <c r="A106" s="529" t="s">
        <v>218</v>
      </c>
      <c r="B106" s="585" t="s">
        <v>147</v>
      </c>
      <c r="C106" s="585"/>
      <c r="D106" s="585"/>
      <c r="E106" s="585"/>
      <c r="F106" s="585"/>
      <c r="G106" s="585"/>
      <c r="H106" s="585"/>
      <c r="I106" s="585"/>
      <c r="J106" s="585"/>
      <c r="K106" s="585"/>
      <c r="L106" s="585"/>
      <c r="M106" s="585"/>
      <c r="N106" s="585"/>
      <c r="O106" s="585"/>
      <c r="P106" s="465"/>
    </row>
    <row r="107" spans="1:16" ht="21" customHeight="1">
      <c r="A107" s="529" t="s">
        <v>364</v>
      </c>
      <c r="B107" s="587" t="s">
        <v>295</v>
      </c>
      <c r="C107" s="587"/>
      <c r="D107" s="587"/>
      <c r="E107" s="587"/>
      <c r="F107" s="587"/>
      <c r="G107" s="587"/>
      <c r="H107" s="587"/>
      <c r="I107" s="587"/>
      <c r="J107" s="587"/>
      <c r="K107" s="587"/>
      <c r="L107" s="587"/>
      <c r="M107" s="587"/>
      <c r="N107" s="587"/>
      <c r="O107" s="587"/>
      <c r="P107" s="465"/>
    </row>
    <row r="108" spans="1:16" ht="12.75">
      <c r="A108" s="527" t="s">
        <v>365</v>
      </c>
      <c r="B108" s="587" t="s">
        <v>294</v>
      </c>
      <c r="C108" s="587"/>
      <c r="D108" s="587"/>
      <c r="E108" s="587"/>
      <c r="F108" s="587"/>
      <c r="G108" s="587"/>
      <c r="H108" s="587"/>
      <c r="I108" s="587"/>
      <c r="J108" s="587"/>
      <c r="K108" s="587"/>
      <c r="L108" s="587"/>
      <c r="M108" s="587"/>
      <c r="N108" s="587"/>
      <c r="O108" s="587"/>
      <c r="P108" s="465"/>
    </row>
    <row r="109" spans="1:16" ht="6" customHeight="1">
      <c r="A109" s="465"/>
      <c r="B109" s="585"/>
      <c r="C109" s="585"/>
      <c r="D109" s="585"/>
      <c r="E109" s="585"/>
      <c r="F109" s="585"/>
      <c r="G109" s="585"/>
      <c r="H109" s="585"/>
      <c r="I109" s="585"/>
      <c r="J109" s="585"/>
      <c r="K109" s="585"/>
      <c r="L109" s="585"/>
      <c r="M109" s="585"/>
      <c r="N109" s="585"/>
      <c r="O109" s="585"/>
      <c r="P109" s="465"/>
    </row>
    <row r="110" spans="1:16" ht="12.75">
      <c r="A110" s="465"/>
      <c r="B110" s="590" t="s">
        <v>29</v>
      </c>
      <c r="C110" s="590"/>
      <c r="D110" s="590"/>
      <c r="E110" s="465"/>
      <c r="F110" s="465"/>
      <c r="G110" s="465"/>
      <c r="H110" s="465"/>
      <c r="I110" s="465"/>
      <c r="J110" s="465"/>
      <c r="K110" s="465"/>
      <c r="L110" s="465"/>
      <c r="M110" s="465"/>
      <c r="N110" s="465"/>
      <c r="O110" s="465"/>
      <c r="P110" s="465"/>
    </row>
    <row r="111" spans="1:16" ht="6" customHeight="1">
      <c r="A111" s="465"/>
      <c r="B111" s="465"/>
      <c r="C111" s="465"/>
      <c r="D111" s="465"/>
      <c r="E111" s="465"/>
      <c r="F111" s="465"/>
      <c r="G111" s="465"/>
      <c r="H111" s="465"/>
      <c r="I111" s="465"/>
      <c r="J111" s="465"/>
      <c r="K111" s="465"/>
      <c r="L111" s="465"/>
      <c r="M111" s="465"/>
      <c r="N111" s="465"/>
      <c r="O111" s="465"/>
      <c r="P111" s="465"/>
    </row>
  </sheetData>
  <sheetProtection/>
  <autoFilter ref="B8:D97"/>
  <mergeCells count="21">
    <mergeCell ref="B110:D110"/>
    <mergeCell ref="B107:O107"/>
    <mergeCell ref="B109:O109"/>
    <mergeCell ref="B104:O104"/>
    <mergeCell ref="B99:O99"/>
    <mergeCell ref="E89:N89"/>
    <mergeCell ref="B108:O108"/>
    <mergeCell ref="E59:N59"/>
    <mergeCell ref="B103:O103"/>
    <mergeCell ref="A7:O7"/>
    <mergeCell ref="B105:O105"/>
    <mergeCell ref="E9:N9"/>
    <mergeCell ref="E19:N19"/>
    <mergeCell ref="E29:N29"/>
    <mergeCell ref="E39:N39"/>
    <mergeCell ref="E49:N49"/>
    <mergeCell ref="B106:O106"/>
    <mergeCell ref="B100:K100"/>
    <mergeCell ref="E69:N69"/>
    <mergeCell ref="B101:O101"/>
    <mergeCell ref="E79:N79"/>
  </mergeCells>
  <conditionalFormatting sqref="N85:N87">
    <cfRule type="expression" priority="5" dxfId="3">
      <formula>N85&lt;0.05</formula>
    </cfRule>
  </conditionalFormatting>
  <conditionalFormatting sqref="O85:O86">
    <cfRule type="expression" priority="4" dxfId="3">
      <formula>O85&lt;0.05</formula>
    </cfRule>
  </conditionalFormatting>
  <conditionalFormatting sqref="O80">
    <cfRule type="expression" priority="3" dxfId="3">
      <formula>O80&lt;0.05</formula>
    </cfRule>
  </conditionalFormatting>
  <conditionalFormatting sqref="O81">
    <cfRule type="expression" priority="2" dxfId="3">
      <formula>O81&lt;0.05</formula>
    </cfRule>
  </conditionalFormatting>
  <conditionalFormatting sqref="O82">
    <cfRule type="expression" priority="1" dxfId="3">
      <formula>O82&lt;0.05</formula>
    </cfRule>
  </conditionalFormatting>
  <hyperlinks>
    <hyperlink ref="O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9.140625" defaultRowHeight="12.75"/>
  <cols>
    <col min="1" max="1" width="4.421875" style="2" customWidth="1"/>
    <col min="2" max="2" width="13.421875" style="5" customWidth="1"/>
    <col min="3" max="3" width="66.57421875" style="5" customWidth="1"/>
    <col min="4" max="9" width="6.28125" style="5" customWidth="1"/>
    <col min="10" max="12" width="6.28125" style="2" customWidth="1"/>
    <col min="13" max="13" width="2.7109375" style="2" customWidth="1"/>
    <col min="14" max="16384" width="9.140625" style="2" customWidth="1"/>
  </cols>
  <sheetData>
    <row r="1" spans="1:13" s="8" customFormat="1" ht="57" customHeight="1">
      <c r="A1" s="15"/>
      <c r="B1" s="15"/>
      <c r="C1" s="15"/>
      <c r="D1" s="15"/>
      <c r="E1" s="15"/>
      <c r="F1" s="15"/>
      <c r="G1" s="15"/>
      <c r="H1" s="15"/>
      <c r="I1" s="15"/>
      <c r="J1" s="15"/>
      <c r="K1" s="15"/>
      <c r="L1" s="15"/>
      <c r="M1" s="15"/>
    </row>
    <row r="2" spans="1:13" s="8" customFormat="1" ht="7.5" customHeight="1">
      <c r="A2" s="296"/>
      <c r="B2" s="296"/>
      <c r="C2" s="296"/>
      <c r="D2" s="296"/>
      <c r="E2" s="296"/>
      <c r="F2" s="296"/>
      <c r="G2" s="296"/>
      <c r="H2" s="296"/>
      <c r="I2" s="296"/>
      <c r="J2" s="296"/>
      <c r="K2" s="296"/>
      <c r="L2" s="296"/>
      <c r="M2" s="15"/>
    </row>
    <row r="3" spans="1:13" s="8" customFormat="1" ht="15" customHeight="1">
      <c r="A3" s="15"/>
      <c r="B3" s="15"/>
      <c r="C3" s="15"/>
      <c r="D3" s="15"/>
      <c r="E3" s="15"/>
      <c r="F3" s="15"/>
      <c r="G3" s="15"/>
      <c r="H3" s="15"/>
      <c r="I3" s="15"/>
      <c r="J3" s="15"/>
      <c r="K3" s="15"/>
      <c r="L3" s="15"/>
      <c r="M3" s="15"/>
    </row>
    <row r="4" spans="1:13" s="5" customFormat="1" ht="12.75">
      <c r="A4" s="44" t="str">
        <f>'Table of contents'!A4</f>
        <v>Mental health services in Australia</v>
      </c>
      <c r="B4" s="71"/>
      <c r="C4" s="71"/>
      <c r="D4" s="46"/>
      <c r="E4" s="46"/>
      <c r="F4" s="46"/>
      <c r="G4" s="46"/>
      <c r="H4" s="46"/>
      <c r="I4" s="46"/>
      <c r="J4" s="46"/>
      <c r="K4" s="46"/>
      <c r="L4" s="46"/>
      <c r="M4" s="18"/>
    </row>
    <row r="5" spans="1:13" s="5" customFormat="1" ht="13.5" thickBot="1">
      <c r="A5" s="49" t="str">
        <f>'Table of contents'!A5</f>
        <v>RMHC: Residential mental health care (version 1.0)</v>
      </c>
      <c r="B5" s="50"/>
      <c r="C5" s="50"/>
      <c r="D5" s="50"/>
      <c r="E5" s="50"/>
      <c r="F5" s="50"/>
      <c r="G5" s="50"/>
      <c r="H5" s="50"/>
      <c r="I5" s="50"/>
      <c r="J5" s="534" t="s">
        <v>89</v>
      </c>
      <c r="K5" s="534"/>
      <c r="L5" s="534"/>
      <c r="M5" s="18"/>
    </row>
    <row r="6" spans="1:13" s="5" customFormat="1" ht="6" customHeight="1">
      <c r="A6" s="18"/>
      <c r="B6" s="18"/>
      <c r="C6" s="18"/>
      <c r="D6" s="18"/>
      <c r="E6" s="18"/>
      <c r="F6" s="18"/>
      <c r="G6" s="18"/>
      <c r="H6" s="18"/>
      <c r="I6" s="18"/>
      <c r="J6" s="18"/>
      <c r="K6" s="18"/>
      <c r="L6" s="18"/>
      <c r="M6" s="18"/>
    </row>
    <row r="7" spans="1:13" s="5" customFormat="1" ht="15.75" customHeight="1" thickBot="1">
      <c r="A7" s="539" t="s">
        <v>267</v>
      </c>
      <c r="B7" s="539"/>
      <c r="C7" s="539"/>
      <c r="D7" s="539"/>
      <c r="E7" s="539"/>
      <c r="F7" s="539"/>
      <c r="G7" s="539"/>
      <c r="H7" s="539"/>
      <c r="I7" s="539"/>
      <c r="J7" s="539"/>
      <c r="K7" s="539"/>
      <c r="L7" s="539"/>
      <c r="M7" s="18"/>
    </row>
    <row r="8" spans="1:13" s="5" customFormat="1" ht="15" customHeight="1" thickBot="1">
      <c r="A8" s="74"/>
      <c r="B8" s="203" t="s">
        <v>70</v>
      </c>
      <c r="C8" s="204" t="s">
        <v>72</v>
      </c>
      <c r="D8" s="181" t="s">
        <v>36</v>
      </c>
      <c r="E8" s="181" t="s">
        <v>37</v>
      </c>
      <c r="F8" s="181" t="s">
        <v>38</v>
      </c>
      <c r="G8" s="181" t="s">
        <v>39</v>
      </c>
      <c r="H8" s="181" t="s">
        <v>40</v>
      </c>
      <c r="I8" s="181" t="s">
        <v>221</v>
      </c>
      <c r="J8" s="181" t="s">
        <v>367</v>
      </c>
      <c r="K8" s="181" t="s">
        <v>42</v>
      </c>
      <c r="L8" s="181" t="s">
        <v>43</v>
      </c>
      <c r="M8" s="18"/>
    </row>
    <row r="9" spans="1:13" s="5" customFormat="1" ht="12.75" customHeight="1">
      <c r="A9" s="205">
        <v>1</v>
      </c>
      <c r="B9" s="206" t="s">
        <v>15</v>
      </c>
      <c r="C9" s="206" t="s">
        <v>16</v>
      </c>
      <c r="D9" s="37">
        <v>1</v>
      </c>
      <c r="E9" s="207">
        <v>9</v>
      </c>
      <c r="F9" s="107" t="s">
        <v>44</v>
      </c>
      <c r="G9" s="37">
        <v>0</v>
      </c>
      <c r="H9" s="37">
        <v>13</v>
      </c>
      <c r="I9" s="207">
        <v>79</v>
      </c>
      <c r="J9" s="60" t="s">
        <v>286</v>
      </c>
      <c r="K9" s="32">
        <v>2</v>
      </c>
      <c r="L9" s="32">
        <v>104</v>
      </c>
      <c r="M9" s="18"/>
    </row>
    <row r="10" spans="1:13" s="5" customFormat="1" ht="12.75" customHeight="1">
      <c r="A10" s="205">
        <v>2</v>
      </c>
      <c r="B10" s="206" t="s">
        <v>17</v>
      </c>
      <c r="C10" s="206" t="s">
        <v>18</v>
      </c>
      <c r="D10" s="37">
        <v>2</v>
      </c>
      <c r="E10" s="207">
        <v>125</v>
      </c>
      <c r="F10" s="107" t="s">
        <v>44</v>
      </c>
      <c r="G10" s="37">
        <v>4</v>
      </c>
      <c r="H10" s="189">
        <v>15</v>
      </c>
      <c r="I10" s="207">
        <v>11</v>
      </c>
      <c r="J10" s="60" t="s">
        <v>286</v>
      </c>
      <c r="K10" s="207">
        <v>0</v>
      </c>
      <c r="L10" s="207">
        <v>157</v>
      </c>
      <c r="M10" s="18"/>
    </row>
    <row r="11" spans="1:13" s="5" customFormat="1" ht="12.75" customHeight="1">
      <c r="A11" s="205">
        <v>3</v>
      </c>
      <c r="B11" s="206" t="s">
        <v>19</v>
      </c>
      <c r="C11" s="206" t="s">
        <v>119</v>
      </c>
      <c r="D11" s="207">
        <v>300</v>
      </c>
      <c r="E11" s="207">
        <v>1762</v>
      </c>
      <c r="F11" s="107" t="s">
        <v>44</v>
      </c>
      <c r="G11" s="207">
        <v>124</v>
      </c>
      <c r="H11" s="207">
        <v>467</v>
      </c>
      <c r="I11" s="207">
        <v>112</v>
      </c>
      <c r="J11" s="60" t="s">
        <v>286</v>
      </c>
      <c r="K11" s="207">
        <v>84</v>
      </c>
      <c r="L11" s="207">
        <v>2849</v>
      </c>
      <c r="M11" s="18"/>
    </row>
    <row r="12" spans="1:13" s="5" customFormat="1" ht="12.75" customHeight="1">
      <c r="A12" s="205">
        <v>4</v>
      </c>
      <c r="B12" s="206" t="s">
        <v>20</v>
      </c>
      <c r="C12" s="206" t="s">
        <v>21</v>
      </c>
      <c r="D12" s="207">
        <v>22</v>
      </c>
      <c r="E12" s="207">
        <v>1155</v>
      </c>
      <c r="F12" s="107" t="s">
        <v>44</v>
      </c>
      <c r="G12" s="207">
        <v>57</v>
      </c>
      <c r="H12" s="207">
        <v>329</v>
      </c>
      <c r="I12" s="207">
        <v>111</v>
      </c>
      <c r="J12" s="60" t="s">
        <v>286</v>
      </c>
      <c r="K12" s="37">
        <v>16</v>
      </c>
      <c r="L12" s="207">
        <v>1690</v>
      </c>
      <c r="M12" s="18"/>
    </row>
    <row r="13" spans="1:13" s="5" customFormat="1" ht="12.75" customHeight="1">
      <c r="A13" s="205">
        <v>5</v>
      </c>
      <c r="B13" s="206" t="s">
        <v>22</v>
      </c>
      <c r="C13" s="206" t="s">
        <v>23</v>
      </c>
      <c r="D13" s="207">
        <v>7</v>
      </c>
      <c r="E13" s="207">
        <v>362</v>
      </c>
      <c r="F13" s="107" t="s">
        <v>44</v>
      </c>
      <c r="G13" s="207">
        <v>17</v>
      </c>
      <c r="H13" s="189">
        <v>211</v>
      </c>
      <c r="I13" s="207">
        <v>32</v>
      </c>
      <c r="J13" s="60" t="s">
        <v>286</v>
      </c>
      <c r="K13" s="37">
        <v>1</v>
      </c>
      <c r="L13" s="207">
        <v>630</v>
      </c>
      <c r="M13" s="18"/>
    </row>
    <row r="14" spans="1:13" s="5" customFormat="1" ht="12.75" customHeight="1">
      <c r="A14" s="205">
        <v>6</v>
      </c>
      <c r="B14" s="206" t="s">
        <v>24</v>
      </c>
      <c r="C14" s="206" t="s">
        <v>25</v>
      </c>
      <c r="D14" s="207">
        <v>0</v>
      </c>
      <c r="E14" s="37">
        <v>10</v>
      </c>
      <c r="F14" s="107" t="s">
        <v>44</v>
      </c>
      <c r="G14" s="37">
        <v>0</v>
      </c>
      <c r="H14" s="207">
        <v>3</v>
      </c>
      <c r="I14" s="37">
        <v>1</v>
      </c>
      <c r="J14" s="60" t="s">
        <v>286</v>
      </c>
      <c r="K14" s="207">
        <v>0</v>
      </c>
      <c r="L14" s="37">
        <v>14</v>
      </c>
      <c r="M14" s="18"/>
    </row>
    <row r="15" spans="1:13" s="5" customFormat="1" ht="12.75" customHeight="1">
      <c r="A15" s="205">
        <v>7</v>
      </c>
      <c r="B15" s="206" t="s">
        <v>26</v>
      </c>
      <c r="C15" s="206" t="s">
        <v>63</v>
      </c>
      <c r="D15" s="37">
        <v>8</v>
      </c>
      <c r="E15" s="207">
        <v>520</v>
      </c>
      <c r="F15" s="107" t="s">
        <v>44</v>
      </c>
      <c r="G15" s="37">
        <v>132</v>
      </c>
      <c r="H15" s="37">
        <v>174</v>
      </c>
      <c r="I15" s="207">
        <v>8</v>
      </c>
      <c r="J15" s="60" t="s">
        <v>286</v>
      </c>
      <c r="K15" s="207">
        <v>0</v>
      </c>
      <c r="L15" s="207">
        <v>842</v>
      </c>
      <c r="M15" s="18"/>
    </row>
    <row r="16" spans="1:13" s="5" customFormat="1" ht="12.75" customHeight="1">
      <c r="A16" s="205">
        <v>8</v>
      </c>
      <c r="B16" s="206" t="s">
        <v>64</v>
      </c>
      <c r="C16" s="206" t="s">
        <v>65</v>
      </c>
      <c r="D16" s="37">
        <v>1</v>
      </c>
      <c r="E16" s="207">
        <v>2</v>
      </c>
      <c r="F16" s="107" t="s">
        <v>44</v>
      </c>
      <c r="G16" s="37">
        <v>0</v>
      </c>
      <c r="H16" s="37">
        <v>0</v>
      </c>
      <c r="I16" s="207">
        <v>1</v>
      </c>
      <c r="J16" s="60" t="s">
        <v>286</v>
      </c>
      <c r="K16" s="207">
        <v>0</v>
      </c>
      <c r="L16" s="207">
        <v>4</v>
      </c>
      <c r="M16" s="266"/>
    </row>
    <row r="17" spans="1:13" s="5" customFormat="1" ht="12.75" customHeight="1">
      <c r="A17" s="205">
        <v>9</v>
      </c>
      <c r="B17" s="206" t="s">
        <v>66</v>
      </c>
      <c r="C17" s="206" t="s">
        <v>67</v>
      </c>
      <c r="D17" s="207">
        <v>0</v>
      </c>
      <c r="E17" s="207">
        <v>11</v>
      </c>
      <c r="F17" s="107" t="s">
        <v>44</v>
      </c>
      <c r="G17" s="37">
        <v>0</v>
      </c>
      <c r="H17" s="207">
        <v>3</v>
      </c>
      <c r="I17" s="37">
        <v>0</v>
      </c>
      <c r="J17" s="60" t="s">
        <v>286</v>
      </c>
      <c r="K17" s="207">
        <v>0</v>
      </c>
      <c r="L17" s="189">
        <v>14</v>
      </c>
      <c r="M17" s="18"/>
    </row>
    <row r="18" spans="1:13" s="5" customFormat="1" ht="12.75" customHeight="1">
      <c r="A18" s="205">
        <v>10</v>
      </c>
      <c r="B18" s="206" t="s">
        <v>27</v>
      </c>
      <c r="C18" s="206" t="s">
        <v>28</v>
      </c>
      <c r="D18" s="207">
        <v>0</v>
      </c>
      <c r="E18" s="37">
        <v>1</v>
      </c>
      <c r="F18" s="107" t="s">
        <v>44</v>
      </c>
      <c r="G18" s="37">
        <v>0</v>
      </c>
      <c r="H18" s="37">
        <v>3</v>
      </c>
      <c r="I18" s="37">
        <v>0</v>
      </c>
      <c r="J18" s="60" t="s">
        <v>286</v>
      </c>
      <c r="K18" s="207">
        <v>0</v>
      </c>
      <c r="L18" s="37">
        <v>4</v>
      </c>
      <c r="M18" s="18"/>
    </row>
    <row r="19" spans="1:13" s="5" customFormat="1" ht="12.75" customHeight="1">
      <c r="A19" s="205">
        <v>11</v>
      </c>
      <c r="B19" s="252"/>
      <c r="C19" s="208" t="s">
        <v>366</v>
      </c>
      <c r="D19" s="207">
        <v>0</v>
      </c>
      <c r="E19" s="207">
        <v>38</v>
      </c>
      <c r="F19" s="107" t="s">
        <v>44</v>
      </c>
      <c r="G19" s="37">
        <v>0</v>
      </c>
      <c r="H19" s="207">
        <v>65</v>
      </c>
      <c r="I19" s="37">
        <v>626</v>
      </c>
      <c r="J19" s="60" t="s">
        <v>286</v>
      </c>
      <c r="K19" s="207">
        <v>1</v>
      </c>
      <c r="L19" s="207">
        <v>730</v>
      </c>
      <c r="M19" s="18"/>
    </row>
    <row r="20" spans="1:13" s="5" customFormat="1" ht="12.75" customHeight="1">
      <c r="A20" s="205">
        <v>12</v>
      </c>
      <c r="B20" s="209"/>
      <c r="C20" s="208" t="s">
        <v>116</v>
      </c>
      <c r="D20" s="210">
        <v>341</v>
      </c>
      <c r="E20" s="211">
        <v>3995</v>
      </c>
      <c r="F20" s="398" t="s">
        <v>44</v>
      </c>
      <c r="G20" s="37">
        <v>334</v>
      </c>
      <c r="H20" s="211">
        <v>1283</v>
      </c>
      <c r="I20" s="211">
        <v>981</v>
      </c>
      <c r="J20" s="60" t="s">
        <v>286</v>
      </c>
      <c r="K20" s="37">
        <v>104</v>
      </c>
      <c r="L20" s="212">
        <v>7038</v>
      </c>
      <c r="M20" s="18"/>
    </row>
    <row r="21" spans="1:13" s="5" customFormat="1" ht="12.75" customHeight="1">
      <c r="A21" s="205">
        <v>13</v>
      </c>
      <c r="B21" s="206" t="s">
        <v>68</v>
      </c>
      <c r="C21" s="206" t="s">
        <v>69</v>
      </c>
      <c r="D21" s="189">
        <v>0</v>
      </c>
      <c r="E21" s="32">
        <v>20</v>
      </c>
      <c r="F21" s="107" t="s">
        <v>44</v>
      </c>
      <c r="G21" s="37">
        <v>0</v>
      </c>
      <c r="H21" s="213">
        <v>574</v>
      </c>
      <c r="I21" s="32">
        <v>117</v>
      </c>
      <c r="J21" s="60" t="s">
        <v>286</v>
      </c>
      <c r="K21" s="37">
        <v>0</v>
      </c>
      <c r="L21" s="32">
        <v>711</v>
      </c>
      <c r="M21" s="18"/>
    </row>
    <row r="22" spans="1:13" s="5" customFormat="1" ht="12.75" customHeight="1">
      <c r="A22" s="205">
        <v>14</v>
      </c>
      <c r="B22" s="208"/>
      <c r="C22" s="208" t="s">
        <v>117</v>
      </c>
      <c r="D22" s="214">
        <v>0</v>
      </c>
      <c r="E22" s="214">
        <v>20</v>
      </c>
      <c r="F22" s="107" t="s">
        <v>44</v>
      </c>
      <c r="G22" s="394">
        <v>0</v>
      </c>
      <c r="H22" s="215">
        <v>574</v>
      </c>
      <c r="I22" s="214">
        <v>117</v>
      </c>
      <c r="J22" s="60" t="s">
        <v>286</v>
      </c>
      <c r="K22" s="394">
        <v>0</v>
      </c>
      <c r="L22" s="214">
        <v>711</v>
      </c>
      <c r="M22" s="18"/>
    </row>
    <row r="23" spans="1:13" s="5" customFormat="1" ht="13.5" customHeight="1" thickBot="1">
      <c r="A23" s="253">
        <v>15</v>
      </c>
      <c r="B23" s="216"/>
      <c r="C23" s="216" t="s">
        <v>43</v>
      </c>
      <c r="D23" s="217">
        <v>341</v>
      </c>
      <c r="E23" s="217">
        <v>4015</v>
      </c>
      <c r="F23" s="400" t="s">
        <v>44</v>
      </c>
      <c r="G23" s="218">
        <v>334</v>
      </c>
      <c r="H23" s="218">
        <v>1857</v>
      </c>
      <c r="I23" s="217">
        <v>1098</v>
      </c>
      <c r="J23" s="218" t="s">
        <v>286</v>
      </c>
      <c r="K23" s="218">
        <v>104</v>
      </c>
      <c r="L23" s="217">
        <v>7749</v>
      </c>
      <c r="M23" s="18"/>
    </row>
    <row r="24" spans="1:13" ht="6" customHeight="1">
      <c r="A24" s="219"/>
      <c r="B24" s="220"/>
      <c r="C24" s="220"/>
      <c r="D24" s="221"/>
      <c r="E24" s="221"/>
      <c r="F24" s="221"/>
      <c r="G24" s="222"/>
      <c r="H24" s="222"/>
      <c r="I24" s="221"/>
      <c r="J24" s="222"/>
      <c r="K24" s="222"/>
      <c r="L24" s="221"/>
      <c r="M24" s="22"/>
    </row>
    <row r="25" spans="1:13" s="27" customFormat="1" ht="12.75" customHeight="1">
      <c r="A25" s="518" t="s">
        <v>44</v>
      </c>
      <c r="B25" s="533" t="s">
        <v>332</v>
      </c>
      <c r="C25" s="533"/>
      <c r="D25" s="533"/>
      <c r="E25" s="533"/>
      <c r="F25" s="533"/>
      <c r="G25" s="533"/>
      <c r="H25" s="533"/>
      <c r="I25" s="533"/>
      <c r="J25" s="533"/>
      <c r="K25" s="533"/>
      <c r="L25" s="511"/>
      <c r="M25" s="327"/>
    </row>
    <row r="26" spans="1:13" ht="12.75" customHeight="1">
      <c r="A26" s="512" t="s">
        <v>286</v>
      </c>
      <c r="B26" s="540" t="s">
        <v>309</v>
      </c>
      <c r="C26" s="540"/>
      <c r="D26" s="540"/>
      <c r="E26" s="540"/>
      <c r="F26" s="540"/>
      <c r="G26" s="540"/>
      <c r="H26" s="540"/>
      <c r="I26" s="540"/>
      <c r="J26" s="540"/>
      <c r="K26" s="540"/>
      <c r="L26" s="48"/>
      <c r="M26" s="327"/>
    </row>
    <row r="27" spans="1:13" s="27" customFormat="1" ht="12.75" customHeight="1">
      <c r="A27" s="174" t="s">
        <v>45</v>
      </c>
      <c r="B27" s="543" t="s">
        <v>271</v>
      </c>
      <c r="C27" s="543"/>
      <c r="D27" s="543"/>
      <c r="E27" s="543"/>
      <c r="F27" s="543"/>
      <c r="G27" s="543"/>
      <c r="H27" s="543"/>
      <c r="I27" s="543"/>
      <c r="J27" s="543"/>
      <c r="K27" s="543"/>
      <c r="L27" s="543"/>
      <c r="M27" s="327"/>
    </row>
    <row r="28" spans="1:13" ht="12.75" customHeight="1">
      <c r="A28" s="512" t="s">
        <v>220</v>
      </c>
      <c r="B28" s="540" t="s">
        <v>378</v>
      </c>
      <c r="C28" s="540"/>
      <c r="D28" s="540"/>
      <c r="E28" s="540"/>
      <c r="F28" s="540"/>
      <c r="G28" s="540"/>
      <c r="H28" s="540"/>
      <c r="I28" s="540"/>
      <c r="J28" s="540"/>
      <c r="K28" s="540"/>
      <c r="L28" s="540"/>
      <c r="M28" s="327"/>
    </row>
    <row r="29" spans="1:13" s="27" customFormat="1" ht="12.75" customHeight="1">
      <c r="A29" s="401" t="s">
        <v>61</v>
      </c>
      <c r="B29" s="543" t="s">
        <v>102</v>
      </c>
      <c r="C29" s="543"/>
      <c r="D29" s="543"/>
      <c r="E29" s="543"/>
      <c r="F29" s="543"/>
      <c r="G29" s="543"/>
      <c r="H29" s="543"/>
      <c r="I29" s="543"/>
      <c r="J29" s="543"/>
      <c r="K29" s="543"/>
      <c r="L29" s="543"/>
      <c r="M29" s="327"/>
    </row>
    <row r="30" spans="1:13" s="27" customFormat="1" ht="6" customHeight="1">
      <c r="A30" s="174"/>
      <c r="B30" s="543"/>
      <c r="C30" s="543"/>
      <c r="D30" s="543"/>
      <c r="E30" s="543"/>
      <c r="F30" s="543"/>
      <c r="G30" s="543"/>
      <c r="H30" s="543"/>
      <c r="I30" s="543"/>
      <c r="J30" s="543"/>
      <c r="K30" s="543"/>
      <c r="L30" s="543"/>
      <c r="M30" s="31"/>
    </row>
    <row r="31" spans="1:13" s="27" customFormat="1" ht="12.75" customHeight="1">
      <c r="A31" s="70"/>
      <c r="B31" s="536" t="s">
        <v>29</v>
      </c>
      <c r="C31" s="536"/>
      <c r="D31" s="536"/>
      <c r="E31" s="536"/>
      <c r="F31" s="536"/>
      <c r="G31" s="536"/>
      <c r="H31" s="536"/>
      <c r="I31" s="536"/>
      <c r="J31" s="536"/>
      <c r="K31" s="536"/>
      <c r="L31" s="536"/>
      <c r="M31" s="31"/>
    </row>
    <row r="32" spans="1:13" ht="6" customHeight="1">
      <c r="A32" s="22"/>
      <c r="B32" s="22"/>
      <c r="C32" s="22"/>
      <c r="D32" s="70"/>
      <c r="E32" s="70"/>
      <c r="F32" s="70"/>
      <c r="G32" s="154"/>
      <c r="H32" s="154"/>
      <c r="I32" s="154"/>
      <c r="J32" s="154"/>
      <c r="K32" s="154"/>
      <c r="L32" s="154"/>
      <c r="M32" s="22"/>
    </row>
  </sheetData>
  <sheetProtection/>
  <mergeCells count="9">
    <mergeCell ref="J5:L5"/>
    <mergeCell ref="B31:L31"/>
    <mergeCell ref="A7:L7"/>
    <mergeCell ref="B29:L29"/>
    <mergeCell ref="B30:L30"/>
    <mergeCell ref="B27:L27"/>
    <mergeCell ref="B26:K26"/>
    <mergeCell ref="B25:K25"/>
    <mergeCell ref="B28:L28"/>
  </mergeCells>
  <conditionalFormatting sqref="D20:E20 G20:I20 K20:L20">
    <cfRule type="expression" priority="3" dxfId="0">
      <formula>NOT(D$20=SUM(D$9:D$19))</formula>
    </cfRule>
  </conditionalFormatting>
  <conditionalFormatting sqref="D23:E23 G23:I23 K23:L23">
    <cfRule type="expression" priority="2" dxfId="0">
      <formula>NOT(D$23=SUM(D$22,D$20))</formula>
    </cfRule>
  </conditionalFormatting>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6.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9.140625" defaultRowHeight="12.75"/>
  <cols>
    <col min="1" max="1" width="4.421875" style="35" customWidth="1"/>
    <col min="2" max="2" width="16.421875" style="35" customWidth="1"/>
    <col min="3" max="3" width="65.28125" style="35" bestFit="1" customWidth="1"/>
    <col min="4" max="4" width="14.57421875" style="35" customWidth="1"/>
    <col min="5" max="5" width="18.28125" style="35" customWidth="1"/>
    <col min="6" max="6" width="14.421875" style="35" customWidth="1"/>
    <col min="7" max="7" width="2.7109375" style="35" customWidth="1"/>
    <col min="8" max="16384" width="9.140625" style="35" customWidth="1"/>
  </cols>
  <sheetData>
    <row r="1" spans="1:7" ht="57" customHeight="1">
      <c r="A1" s="15"/>
      <c r="B1" s="15"/>
      <c r="C1" s="15"/>
      <c r="D1" s="15"/>
      <c r="E1" s="15"/>
      <c r="F1" s="15"/>
      <c r="G1" s="15"/>
    </row>
    <row r="2" spans="1:7" ht="7.5" customHeight="1">
      <c r="A2" s="296"/>
      <c r="B2" s="296"/>
      <c r="C2" s="296"/>
      <c r="D2" s="296"/>
      <c r="E2" s="296"/>
      <c r="F2" s="296"/>
      <c r="G2" s="15"/>
    </row>
    <row r="3" spans="1:7" ht="15" customHeight="1">
      <c r="A3" s="15"/>
      <c r="B3" s="15"/>
      <c r="C3" s="15"/>
      <c r="D3" s="15"/>
      <c r="E3" s="15"/>
      <c r="F3" s="15"/>
      <c r="G3" s="15"/>
    </row>
    <row r="4" spans="1:7" ht="12.75">
      <c r="A4" s="44" t="str">
        <f>'Table of contents'!A4</f>
        <v>Mental health services in Australia</v>
      </c>
      <c r="B4" s="44"/>
      <c r="C4" s="71"/>
      <c r="D4" s="71"/>
      <c r="E4" s="71"/>
      <c r="F4" s="71"/>
      <c r="G4" s="223"/>
    </row>
    <row r="5" spans="1:7" ht="13.5" thickBot="1">
      <c r="A5" s="49" t="str">
        <f>'Table of contents'!A5</f>
        <v>RMHC: Residential mental health care (version 1.0)</v>
      </c>
      <c r="B5" s="38"/>
      <c r="C5" s="50"/>
      <c r="D5" s="50"/>
      <c r="E5" s="50"/>
      <c r="F5" s="86" t="s">
        <v>89</v>
      </c>
      <c r="G5" s="223"/>
    </row>
    <row r="6" spans="1:7" ht="6" customHeight="1">
      <c r="A6" s="18"/>
      <c r="B6" s="18"/>
      <c r="C6" s="18"/>
      <c r="D6" s="18"/>
      <c r="E6" s="18"/>
      <c r="F6" s="18"/>
      <c r="G6" s="223"/>
    </row>
    <row r="7" spans="1:7" ht="15.75" customHeight="1" thickBot="1">
      <c r="A7" s="570" t="s">
        <v>268</v>
      </c>
      <c r="B7" s="570"/>
      <c r="C7" s="570"/>
      <c r="D7" s="570"/>
      <c r="E7" s="570"/>
      <c r="F7" s="570"/>
      <c r="G7" s="223"/>
    </row>
    <row r="8" spans="1:7" ht="38.25" customHeight="1" thickBot="1">
      <c r="A8" s="224"/>
      <c r="B8" s="224" t="s">
        <v>70</v>
      </c>
      <c r="C8" s="224" t="s">
        <v>72</v>
      </c>
      <c r="D8" s="75" t="s">
        <v>369</v>
      </c>
      <c r="E8" s="225" t="s">
        <v>99</v>
      </c>
      <c r="F8" s="225" t="s">
        <v>93</v>
      </c>
      <c r="G8" s="223"/>
    </row>
    <row r="9" spans="1:7" ht="12.75" customHeight="1">
      <c r="A9" s="226">
        <v>1</v>
      </c>
      <c r="B9" s="227" t="s">
        <v>15</v>
      </c>
      <c r="C9" s="227" t="s">
        <v>223</v>
      </c>
      <c r="D9" s="227">
        <v>104</v>
      </c>
      <c r="E9" s="404">
        <v>1.477692526</v>
      </c>
      <c r="F9" s="404">
        <v>1.342108659</v>
      </c>
      <c r="G9" s="223"/>
    </row>
    <row r="10" spans="1:7" ht="12.75" customHeight="1">
      <c r="A10" s="226">
        <v>2</v>
      </c>
      <c r="B10" s="227" t="s">
        <v>17</v>
      </c>
      <c r="C10" s="227" t="s">
        <v>18</v>
      </c>
      <c r="D10" s="227">
        <v>157</v>
      </c>
      <c r="E10" s="404">
        <v>2.230747371</v>
      </c>
      <c r="F10" s="404">
        <v>2.02606788</v>
      </c>
      <c r="G10" s="223"/>
    </row>
    <row r="11" spans="1:7" ht="12.75" customHeight="1">
      <c r="A11" s="226">
        <v>3</v>
      </c>
      <c r="B11" s="227" t="s">
        <v>224</v>
      </c>
      <c r="C11" s="227" t="s">
        <v>158</v>
      </c>
      <c r="D11" s="227">
        <v>1920</v>
      </c>
      <c r="E11" s="404">
        <v>27.28047741</v>
      </c>
      <c r="F11" s="404">
        <v>24.77739063</v>
      </c>
      <c r="G11" s="223"/>
    </row>
    <row r="12" spans="1:7" ht="12.75" customHeight="1">
      <c r="A12" s="226">
        <v>4</v>
      </c>
      <c r="B12" s="227" t="s">
        <v>225</v>
      </c>
      <c r="C12" s="227" t="s">
        <v>226</v>
      </c>
      <c r="D12" s="227">
        <v>2</v>
      </c>
      <c r="E12" s="453" t="s">
        <v>121</v>
      </c>
      <c r="F12" s="453" t="s">
        <v>121</v>
      </c>
      <c r="G12" s="223"/>
    </row>
    <row r="13" spans="1:7" ht="12.75" customHeight="1">
      <c r="A13" s="226">
        <v>5</v>
      </c>
      <c r="B13" s="227" t="s">
        <v>227</v>
      </c>
      <c r="C13" s="227" t="s">
        <v>228</v>
      </c>
      <c r="D13" s="227">
        <v>32</v>
      </c>
      <c r="E13" s="404">
        <v>0.454674623</v>
      </c>
      <c r="F13" s="404">
        <v>0.412956511</v>
      </c>
      <c r="G13" s="223"/>
    </row>
    <row r="14" spans="1:7" ht="12.75" customHeight="1">
      <c r="A14" s="226">
        <v>6</v>
      </c>
      <c r="B14" s="227" t="s">
        <v>229</v>
      </c>
      <c r="C14" s="227" t="s">
        <v>230</v>
      </c>
      <c r="D14" s="227">
        <v>22</v>
      </c>
      <c r="E14" s="404">
        <v>0.312588804</v>
      </c>
      <c r="F14" s="404">
        <v>0.283907601</v>
      </c>
      <c r="G14" s="223"/>
    </row>
    <row r="15" spans="1:7" ht="12.75" customHeight="1">
      <c r="A15" s="226">
        <v>7</v>
      </c>
      <c r="B15" s="227" t="s">
        <v>231</v>
      </c>
      <c r="C15" s="227" t="s">
        <v>232</v>
      </c>
      <c r="D15" s="227">
        <v>7</v>
      </c>
      <c r="E15" s="406">
        <v>0.099460074</v>
      </c>
      <c r="F15" s="406">
        <v>0.090334237</v>
      </c>
      <c r="G15" s="223"/>
    </row>
    <row r="16" spans="1:7" ht="12.75" customHeight="1">
      <c r="A16" s="226">
        <v>8</v>
      </c>
      <c r="B16" s="227" t="s">
        <v>233</v>
      </c>
      <c r="C16" s="227" t="s">
        <v>157</v>
      </c>
      <c r="D16" s="227">
        <v>678</v>
      </c>
      <c r="E16" s="404">
        <v>9.633418585</v>
      </c>
      <c r="F16" s="404">
        <v>8.749516067</v>
      </c>
      <c r="G16" s="223"/>
    </row>
    <row r="17" spans="1:7" ht="12.75" customHeight="1">
      <c r="A17" s="226">
        <v>9</v>
      </c>
      <c r="B17" s="227" t="s">
        <v>234</v>
      </c>
      <c r="C17" s="227" t="s">
        <v>235</v>
      </c>
      <c r="D17" s="227">
        <v>14</v>
      </c>
      <c r="E17" s="404">
        <v>0.198920148</v>
      </c>
      <c r="F17" s="404">
        <v>0.180668473</v>
      </c>
      <c r="G17" s="223"/>
    </row>
    <row r="18" spans="1:7" ht="12.75" customHeight="1">
      <c r="A18" s="226">
        <v>10</v>
      </c>
      <c r="B18" s="227" t="s">
        <v>236</v>
      </c>
      <c r="C18" s="227" t="s">
        <v>237</v>
      </c>
      <c r="D18" s="227">
        <v>174</v>
      </c>
      <c r="E18" s="404">
        <v>2.472293265</v>
      </c>
      <c r="F18" s="404">
        <v>2.245451026</v>
      </c>
      <c r="G18" s="223"/>
    </row>
    <row r="19" spans="1:7" ht="12.75" customHeight="1">
      <c r="A19" s="226">
        <v>11</v>
      </c>
      <c r="B19" s="227" t="s">
        <v>238</v>
      </c>
      <c r="C19" s="227" t="s">
        <v>239</v>
      </c>
      <c r="D19" s="227">
        <v>19</v>
      </c>
      <c r="E19" s="404">
        <v>0.269963058</v>
      </c>
      <c r="F19" s="404">
        <v>0.245192928</v>
      </c>
      <c r="G19" s="223"/>
    </row>
    <row r="20" spans="1:7" ht="12.75" customHeight="1">
      <c r="A20" s="226">
        <v>12</v>
      </c>
      <c r="B20" s="227" t="s">
        <v>240</v>
      </c>
      <c r="C20" s="227" t="s">
        <v>156</v>
      </c>
      <c r="D20" s="227">
        <v>614</v>
      </c>
      <c r="E20" s="404">
        <v>8.724069338</v>
      </c>
      <c r="F20" s="404">
        <v>7.923603046</v>
      </c>
      <c r="G20" s="223"/>
    </row>
    <row r="21" spans="1:7" ht="12.75" customHeight="1">
      <c r="A21" s="226">
        <v>13</v>
      </c>
      <c r="B21" s="227" t="s">
        <v>241</v>
      </c>
      <c r="C21" s="227" t="s">
        <v>155</v>
      </c>
      <c r="D21" s="227">
        <v>762</v>
      </c>
      <c r="E21" s="404">
        <v>10.82693947</v>
      </c>
      <c r="F21" s="404">
        <v>9.833526907</v>
      </c>
      <c r="G21" s="223"/>
    </row>
    <row r="22" spans="1:7" ht="12.75" customHeight="1">
      <c r="A22" s="226">
        <v>14</v>
      </c>
      <c r="B22" s="227" t="s">
        <v>242</v>
      </c>
      <c r="C22" s="227" t="s">
        <v>243</v>
      </c>
      <c r="D22" s="227">
        <v>232</v>
      </c>
      <c r="E22" s="404">
        <v>3.29639102</v>
      </c>
      <c r="F22" s="404">
        <v>2.993934701</v>
      </c>
      <c r="G22" s="223"/>
    </row>
    <row r="23" spans="1:7" ht="12.75" customHeight="1">
      <c r="A23" s="226">
        <v>15</v>
      </c>
      <c r="B23" s="227" t="s">
        <v>244</v>
      </c>
      <c r="C23" s="227" t="s">
        <v>245</v>
      </c>
      <c r="D23" s="227">
        <v>49</v>
      </c>
      <c r="E23" s="404">
        <v>0.696220517</v>
      </c>
      <c r="F23" s="404">
        <v>0.632339657</v>
      </c>
      <c r="G23" s="223"/>
    </row>
    <row r="24" spans="1:7" ht="12.75" customHeight="1">
      <c r="A24" s="226">
        <v>16</v>
      </c>
      <c r="B24" s="227" t="s">
        <v>246</v>
      </c>
      <c r="C24" s="227" t="s">
        <v>247</v>
      </c>
      <c r="D24" s="227">
        <v>3</v>
      </c>
      <c r="E24" s="453" t="s">
        <v>121</v>
      </c>
      <c r="F24" s="453" t="s">
        <v>121</v>
      </c>
      <c r="G24" s="223"/>
    </row>
    <row r="25" spans="1:7" ht="12.75" customHeight="1">
      <c r="A25" s="226">
        <v>17</v>
      </c>
      <c r="B25" s="419" t="s">
        <v>248</v>
      </c>
      <c r="C25" s="419" t="s">
        <v>249</v>
      </c>
      <c r="D25" s="419">
        <v>11</v>
      </c>
      <c r="E25" s="421">
        <v>0.156294402</v>
      </c>
      <c r="F25" s="421">
        <v>0.1419538</v>
      </c>
      <c r="G25" s="223"/>
    </row>
    <row r="26" spans="1:7" ht="12.75" customHeight="1">
      <c r="A26" s="226">
        <v>18</v>
      </c>
      <c r="B26" s="227" t="s">
        <v>250</v>
      </c>
      <c r="C26" s="227" t="s">
        <v>251</v>
      </c>
      <c r="D26" s="227">
        <v>2</v>
      </c>
      <c r="E26" s="453" t="s">
        <v>121</v>
      </c>
      <c r="F26" s="453" t="s">
        <v>121</v>
      </c>
      <c r="G26" s="223"/>
    </row>
    <row r="27" spans="1:7" ht="12.75" customHeight="1">
      <c r="A27" s="226">
        <v>19</v>
      </c>
      <c r="B27" s="227" t="s">
        <v>252</v>
      </c>
      <c r="C27" s="227" t="s">
        <v>253</v>
      </c>
      <c r="D27" s="227">
        <v>260</v>
      </c>
      <c r="E27" s="404">
        <v>3.694231316</v>
      </c>
      <c r="F27" s="404">
        <v>3.355271648</v>
      </c>
      <c r="G27" s="223"/>
    </row>
    <row r="28" spans="1:7" ht="12.75" customHeight="1">
      <c r="A28" s="226">
        <v>20</v>
      </c>
      <c r="B28" s="227" t="s">
        <v>254</v>
      </c>
      <c r="C28" s="227" t="s">
        <v>255</v>
      </c>
      <c r="D28" s="227">
        <v>35</v>
      </c>
      <c r="E28" s="404">
        <v>0.497300369</v>
      </c>
      <c r="F28" s="404">
        <v>0.451671183</v>
      </c>
      <c r="G28" s="223"/>
    </row>
    <row r="29" spans="1:7" ht="12.75" customHeight="1">
      <c r="A29" s="226">
        <v>21</v>
      </c>
      <c r="B29" s="227" t="s">
        <v>256</v>
      </c>
      <c r="C29" s="227" t="s">
        <v>257</v>
      </c>
      <c r="D29" s="227">
        <v>321</v>
      </c>
      <c r="E29" s="404">
        <v>4.560954817</v>
      </c>
      <c r="F29" s="404">
        <v>4.142469996</v>
      </c>
      <c r="G29" s="223"/>
    </row>
    <row r="30" spans="1:7" ht="12.75" customHeight="1">
      <c r="A30" s="226">
        <v>22</v>
      </c>
      <c r="B30" s="227" t="s">
        <v>258</v>
      </c>
      <c r="C30" s="227" t="s">
        <v>259</v>
      </c>
      <c r="D30" s="227">
        <v>12</v>
      </c>
      <c r="E30" s="404">
        <v>0.170502984</v>
      </c>
      <c r="F30" s="404">
        <v>0.154858691</v>
      </c>
      <c r="G30" s="223"/>
    </row>
    <row r="31" spans="1:7" ht="12.75" customHeight="1">
      <c r="A31" s="226">
        <v>23</v>
      </c>
      <c r="B31" s="227" t="s">
        <v>24</v>
      </c>
      <c r="C31" s="227" t="s">
        <v>25</v>
      </c>
      <c r="D31" s="227">
        <v>14</v>
      </c>
      <c r="E31" s="404">
        <v>0.198920148</v>
      </c>
      <c r="F31" s="404">
        <v>0.180668473</v>
      </c>
      <c r="G31" s="223"/>
    </row>
    <row r="32" spans="1:7" ht="12.75" customHeight="1">
      <c r="A32" s="226">
        <v>24</v>
      </c>
      <c r="B32" s="227" t="s">
        <v>260</v>
      </c>
      <c r="C32" s="227" t="s">
        <v>154</v>
      </c>
      <c r="D32" s="227">
        <v>836</v>
      </c>
      <c r="E32" s="404">
        <v>11.87837454</v>
      </c>
      <c r="F32" s="404">
        <v>10.78848884</v>
      </c>
      <c r="G32" s="223"/>
    </row>
    <row r="33" spans="1:7" ht="12.75" customHeight="1">
      <c r="A33" s="226">
        <v>25</v>
      </c>
      <c r="B33" s="227" t="s">
        <v>261</v>
      </c>
      <c r="C33" s="227" t="s">
        <v>63</v>
      </c>
      <c r="D33" s="227">
        <v>6</v>
      </c>
      <c r="E33" s="406">
        <v>0.085251492</v>
      </c>
      <c r="F33" s="406">
        <v>0.077429346</v>
      </c>
      <c r="G33" s="223"/>
    </row>
    <row r="34" spans="1:7" ht="12.75" customHeight="1">
      <c r="A34" s="226">
        <v>26</v>
      </c>
      <c r="B34" s="227" t="s">
        <v>64</v>
      </c>
      <c r="C34" s="227" t="s">
        <v>65</v>
      </c>
      <c r="D34" s="227">
        <v>4</v>
      </c>
      <c r="E34" s="406">
        <v>0.056834328</v>
      </c>
      <c r="F34" s="406">
        <v>0.051619564</v>
      </c>
      <c r="G34" s="223"/>
    </row>
    <row r="35" spans="1:7" ht="12.75" customHeight="1">
      <c r="A35" s="226">
        <v>27</v>
      </c>
      <c r="B35" s="227" t="s">
        <v>66</v>
      </c>
      <c r="C35" s="227" t="s">
        <v>67</v>
      </c>
      <c r="D35" s="227">
        <v>14</v>
      </c>
      <c r="E35" s="404">
        <v>0.198920148</v>
      </c>
      <c r="F35" s="404">
        <v>0.180668473</v>
      </c>
      <c r="G35" s="223"/>
    </row>
    <row r="36" spans="1:7" ht="12.75" customHeight="1">
      <c r="A36" s="226">
        <v>28</v>
      </c>
      <c r="B36" s="419" t="s">
        <v>27</v>
      </c>
      <c r="C36" s="419" t="s">
        <v>262</v>
      </c>
      <c r="D36" s="419">
        <v>4</v>
      </c>
      <c r="E36" s="420">
        <v>0.056834328</v>
      </c>
      <c r="F36" s="420">
        <v>0.051619564</v>
      </c>
      <c r="G36" s="223"/>
    </row>
    <row r="37" spans="1:7" ht="12.75" customHeight="1">
      <c r="A37" s="226">
        <v>29</v>
      </c>
      <c r="B37" s="227" t="s">
        <v>174</v>
      </c>
      <c r="C37" s="227" t="s">
        <v>368</v>
      </c>
      <c r="D37" s="227">
        <v>730</v>
      </c>
      <c r="E37" s="404">
        <v>10.37226485</v>
      </c>
      <c r="F37" s="404">
        <v>9.420570396</v>
      </c>
      <c r="G37" s="223"/>
    </row>
    <row r="38" spans="1:7" ht="12.75" customHeight="1">
      <c r="A38" s="388">
        <v>30</v>
      </c>
      <c r="B38" s="227" t="s">
        <v>174</v>
      </c>
      <c r="C38" s="393" t="s">
        <v>263</v>
      </c>
      <c r="D38" s="393">
        <v>7038</v>
      </c>
      <c r="E38" s="405">
        <v>100</v>
      </c>
      <c r="F38" s="405">
        <v>90.82462253</v>
      </c>
      <c r="G38" s="223"/>
    </row>
    <row r="39" spans="1:7" ht="12.75" customHeight="1">
      <c r="A39" s="388">
        <v>31</v>
      </c>
      <c r="B39" s="227" t="s">
        <v>68</v>
      </c>
      <c r="C39" s="227" t="s">
        <v>69</v>
      </c>
      <c r="D39" s="227">
        <v>711</v>
      </c>
      <c r="E39" s="406" t="s">
        <v>44</v>
      </c>
      <c r="F39" s="404">
        <v>9.175377468</v>
      </c>
      <c r="G39" s="223"/>
    </row>
    <row r="40" spans="1:7" ht="14.25" customHeight="1">
      <c r="A40" s="388">
        <v>32</v>
      </c>
      <c r="B40" s="227" t="s">
        <v>174</v>
      </c>
      <c r="C40" s="393" t="s">
        <v>264</v>
      </c>
      <c r="D40" s="393">
        <v>711</v>
      </c>
      <c r="E40" s="405" t="s">
        <v>216</v>
      </c>
      <c r="F40" s="405">
        <v>9.175377468</v>
      </c>
      <c r="G40" s="223"/>
    </row>
    <row r="41" spans="1:7" s="36" customFormat="1" ht="12.75" customHeight="1" thickBot="1">
      <c r="A41" s="388">
        <v>33</v>
      </c>
      <c r="B41" s="403" t="s">
        <v>174</v>
      </c>
      <c r="C41" s="403" t="s">
        <v>43</v>
      </c>
      <c r="D41" s="403">
        <v>7749</v>
      </c>
      <c r="E41" s="407" t="s">
        <v>216</v>
      </c>
      <c r="F41" s="407">
        <v>100</v>
      </c>
      <c r="G41" s="230"/>
    </row>
    <row r="42" spans="1:7" s="36" customFormat="1" ht="7.5" customHeight="1">
      <c r="A42" s="229"/>
      <c r="B42" s="223"/>
      <c r="C42" s="223"/>
      <c r="D42" s="223"/>
      <c r="E42" s="223"/>
      <c r="F42" s="223"/>
      <c r="G42" s="230"/>
    </row>
    <row r="43" spans="1:7" s="36" customFormat="1" ht="12.75" customHeight="1">
      <c r="A43" s="43" t="s">
        <v>44</v>
      </c>
      <c r="B43" s="535" t="s">
        <v>60</v>
      </c>
      <c r="C43" s="535"/>
      <c r="D43" s="535"/>
      <c r="E43" s="535"/>
      <c r="F43" s="535"/>
      <c r="G43" s="230"/>
    </row>
    <row r="44" spans="1:12" s="9" customFormat="1" ht="12.75" customHeight="1">
      <c r="A44" s="408" t="s">
        <v>121</v>
      </c>
      <c r="B44" s="545" t="s">
        <v>122</v>
      </c>
      <c r="C44" s="545"/>
      <c r="D44" s="545"/>
      <c r="E44" s="545"/>
      <c r="F44" s="545"/>
      <c r="G44" s="521"/>
      <c r="H44" s="36"/>
      <c r="I44" s="36"/>
      <c r="J44" s="36"/>
      <c r="K44" s="36"/>
      <c r="L44" s="36"/>
    </row>
    <row r="45" spans="1:12" s="2" customFormat="1" ht="12.75" customHeight="1">
      <c r="A45" s="512" t="s">
        <v>115</v>
      </c>
      <c r="B45" s="540" t="s">
        <v>378</v>
      </c>
      <c r="C45" s="540"/>
      <c r="D45" s="540"/>
      <c r="E45" s="540"/>
      <c r="F45" s="540"/>
      <c r="G45" s="512"/>
      <c r="H45" s="36"/>
      <c r="I45" s="36"/>
      <c r="J45" s="36"/>
      <c r="K45" s="36"/>
      <c r="L45" s="36"/>
    </row>
    <row r="46" spans="1:7" ht="12" customHeight="1">
      <c r="A46" s="231" t="s">
        <v>46</v>
      </c>
      <c r="B46" s="543" t="s">
        <v>272</v>
      </c>
      <c r="C46" s="543"/>
      <c r="D46" s="543"/>
      <c r="E46" s="543"/>
      <c r="F46" s="543"/>
      <c r="G46" s="543"/>
    </row>
    <row r="47" spans="1:7" ht="12" customHeight="1">
      <c r="A47" s="231" t="s">
        <v>61</v>
      </c>
      <c r="B47" s="592" t="s">
        <v>100</v>
      </c>
      <c r="C47" s="592"/>
      <c r="D47" s="592"/>
      <c r="E47" s="592"/>
      <c r="F47" s="592"/>
      <c r="G47" s="230"/>
    </row>
    <row r="48" spans="1:7" ht="6" customHeight="1">
      <c r="A48" s="231"/>
      <c r="B48" s="545"/>
      <c r="C48" s="545"/>
      <c r="D48" s="545"/>
      <c r="E48" s="545"/>
      <c r="F48" s="545"/>
      <c r="G48" s="223"/>
    </row>
    <row r="49" spans="1:7" ht="12.75">
      <c r="A49" s="232"/>
      <c r="B49" s="549" t="s">
        <v>35</v>
      </c>
      <c r="C49" s="549"/>
      <c r="D49" s="549"/>
      <c r="E49" s="549"/>
      <c r="F49" s="549"/>
      <c r="G49" s="223"/>
    </row>
    <row r="50" spans="1:7" ht="6" customHeight="1">
      <c r="A50" s="84"/>
      <c r="B50" s="84"/>
      <c r="C50" s="230"/>
      <c r="D50" s="230"/>
      <c r="E50" s="230"/>
      <c r="F50" s="230"/>
      <c r="G50" s="223"/>
    </row>
  </sheetData>
  <sheetProtection/>
  <mergeCells count="8">
    <mergeCell ref="B43:F43"/>
    <mergeCell ref="B48:F48"/>
    <mergeCell ref="B49:F49"/>
    <mergeCell ref="A7:F7"/>
    <mergeCell ref="B47:F47"/>
    <mergeCell ref="B46:G46"/>
    <mergeCell ref="B44:F44"/>
    <mergeCell ref="B45:F45"/>
  </mergeCells>
  <hyperlinks>
    <hyperlink ref="F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7.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
    </sheetView>
  </sheetViews>
  <sheetFormatPr defaultColWidth="9.140625" defaultRowHeight="12.75"/>
  <cols>
    <col min="1" max="1" width="4.421875" style="430" customWidth="1"/>
    <col min="2" max="2" width="19.421875" style="430" bestFit="1" customWidth="1"/>
    <col min="3" max="3" width="11.57421875" style="430" bestFit="1" customWidth="1"/>
    <col min="4" max="12" width="9.140625" style="430" customWidth="1"/>
    <col min="13" max="13" width="16.8515625" style="430" customWidth="1"/>
    <col min="14" max="14" width="2.7109375" style="430" customWidth="1"/>
    <col min="15" max="16384" width="9.140625" style="430" customWidth="1"/>
  </cols>
  <sheetData>
    <row r="1" spans="1:14" ht="57" customHeight="1">
      <c r="A1" s="429"/>
      <c r="B1" s="429"/>
      <c r="C1" s="429"/>
      <c r="D1" s="429"/>
      <c r="E1" s="429"/>
      <c r="F1" s="429"/>
      <c r="G1" s="429"/>
      <c r="H1" s="429"/>
      <c r="I1" s="429"/>
      <c r="J1" s="429"/>
      <c r="K1" s="429"/>
      <c r="L1" s="429"/>
      <c r="M1" s="429"/>
      <c r="N1" s="429"/>
    </row>
    <row r="2" spans="1:14" ht="7.5" customHeight="1">
      <c r="A2" s="431"/>
      <c r="B2" s="431"/>
      <c r="C2" s="431"/>
      <c r="D2" s="431"/>
      <c r="E2" s="431"/>
      <c r="F2" s="431"/>
      <c r="G2" s="431"/>
      <c r="H2" s="431"/>
      <c r="I2" s="431"/>
      <c r="J2" s="431"/>
      <c r="K2" s="431"/>
      <c r="L2" s="431"/>
      <c r="M2" s="431"/>
      <c r="N2" s="429"/>
    </row>
    <row r="3" spans="1:14" ht="15" customHeight="1">
      <c r="A3" s="429"/>
      <c r="B3" s="429"/>
      <c r="C3" s="429"/>
      <c r="D3" s="429"/>
      <c r="E3" s="429"/>
      <c r="F3" s="429"/>
      <c r="G3" s="429"/>
      <c r="H3" s="429"/>
      <c r="I3" s="429"/>
      <c r="J3" s="429"/>
      <c r="K3" s="429"/>
      <c r="L3" s="429"/>
      <c r="M3" s="429"/>
      <c r="N3" s="429"/>
    </row>
    <row r="4" spans="1:14" ht="12.75">
      <c r="A4" s="44" t="str">
        <f>'Table of contents'!A4</f>
        <v>Mental health services in Australia</v>
      </c>
      <c r="B4" s="432"/>
      <c r="C4" s="432"/>
      <c r="D4" s="433"/>
      <c r="E4" s="433"/>
      <c r="F4" s="433"/>
      <c r="G4" s="433"/>
      <c r="H4" s="433"/>
      <c r="I4" s="433"/>
      <c r="J4" s="433"/>
      <c r="K4" s="433"/>
      <c r="L4" s="433"/>
      <c r="M4" s="433"/>
      <c r="N4" s="434"/>
    </row>
    <row r="5" spans="1:14" ht="13.5" thickBot="1">
      <c r="A5" s="49" t="str">
        <f>'Table of contents'!A5</f>
        <v>RMHC: Residential mental health care (version 1.0)</v>
      </c>
      <c r="B5" s="435"/>
      <c r="C5" s="435"/>
      <c r="D5" s="436"/>
      <c r="E5" s="436"/>
      <c r="F5" s="436"/>
      <c r="G5" s="436"/>
      <c r="H5" s="436"/>
      <c r="I5" s="436"/>
      <c r="J5" s="436"/>
      <c r="K5" s="436"/>
      <c r="L5" s="436"/>
      <c r="M5" s="436" t="s">
        <v>89</v>
      </c>
      <c r="N5" s="434"/>
    </row>
    <row r="6" spans="1:14" ht="6" customHeight="1">
      <c r="A6" s="437"/>
      <c r="B6" s="437"/>
      <c r="C6" s="437"/>
      <c r="D6" s="437"/>
      <c r="E6" s="437"/>
      <c r="F6" s="437"/>
      <c r="G6" s="437"/>
      <c r="H6" s="437"/>
      <c r="I6" s="437"/>
      <c r="J6" s="437"/>
      <c r="K6" s="437"/>
      <c r="L6" s="437"/>
      <c r="M6" s="437"/>
      <c r="N6" s="434"/>
    </row>
    <row r="7" spans="1:14" ht="15.75" customHeight="1" thickBot="1">
      <c r="A7" s="570" t="s">
        <v>222</v>
      </c>
      <c r="B7" s="570"/>
      <c r="C7" s="570"/>
      <c r="D7" s="570"/>
      <c r="E7" s="570"/>
      <c r="F7" s="570"/>
      <c r="G7" s="570"/>
      <c r="H7" s="570"/>
      <c r="I7" s="570"/>
      <c r="J7" s="570"/>
      <c r="K7" s="570"/>
      <c r="L7" s="570"/>
      <c r="M7" s="570"/>
      <c r="N7" s="434"/>
    </row>
    <row r="8" spans="1:14" ht="38.25" customHeight="1" thickBot="1">
      <c r="A8" s="438"/>
      <c r="B8" s="439" t="s">
        <v>114</v>
      </c>
      <c r="C8" s="440" t="s">
        <v>159</v>
      </c>
      <c r="D8" s="440" t="s">
        <v>160</v>
      </c>
      <c r="E8" s="440" t="s">
        <v>161</v>
      </c>
      <c r="F8" s="440" t="s">
        <v>162</v>
      </c>
      <c r="G8" s="440" t="s">
        <v>163</v>
      </c>
      <c r="H8" s="440" t="s">
        <v>164</v>
      </c>
      <c r="I8" s="440" t="s">
        <v>165</v>
      </c>
      <c r="J8" s="441" t="s">
        <v>166</v>
      </c>
      <c r="K8" s="441" t="s">
        <v>167</v>
      </c>
      <c r="L8" s="441" t="s">
        <v>343</v>
      </c>
      <c r="M8" s="441" t="s">
        <v>353</v>
      </c>
      <c r="N8" s="442"/>
    </row>
    <row r="9" spans="1:14" ht="12.75">
      <c r="A9" s="428">
        <v>1</v>
      </c>
      <c r="B9" s="443"/>
      <c r="C9" s="596" t="s">
        <v>71</v>
      </c>
      <c r="D9" s="596"/>
      <c r="E9" s="596"/>
      <c r="F9" s="596"/>
      <c r="G9" s="596"/>
      <c r="H9" s="596"/>
      <c r="I9" s="596"/>
      <c r="J9" s="596"/>
      <c r="K9" s="596"/>
      <c r="L9" s="596"/>
      <c r="M9" s="444"/>
      <c r="N9" s="442"/>
    </row>
    <row r="10" spans="1:14" ht="12.75">
      <c r="A10" s="428">
        <v>2</v>
      </c>
      <c r="B10" s="445" t="s">
        <v>105</v>
      </c>
      <c r="C10" s="446">
        <v>79</v>
      </c>
      <c r="D10" s="446">
        <v>42</v>
      </c>
      <c r="E10" s="446">
        <v>38</v>
      </c>
      <c r="F10" s="446">
        <v>52</v>
      </c>
      <c r="G10" s="446">
        <v>74</v>
      </c>
      <c r="H10" s="446">
        <v>109</v>
      </c>
      <c r="I10" s="446">
        <v>146</v>
      </c>
      <c r="J10" s="446">
        <v>190</v>
      </c>
      <c r="K10" s="446">
        <v>212</v>
      </c>
      <c r="L10" s="446">
        <v>230</v>
      </c>
      <c r="M10" s="495" t="s">
        <v>44</v>
      </c>
      <c r="N10" s="448"/>
    </row>
    <row r="11" spans="1:14" ht="12.75">
      <c r="A11" s="428">
        <v>3</v>
      </c>
      <c r="B11" s="445" t="s">
        <v>106</v>
      </c>
      <c r="C11" s="446">
        <v>10</v>
      </c>
      <c r="D11" s="446">
        <v>11</v>
      </c>
      <c r="E11" s="446">
        <v>10</v>
      </c>
      <c r="F11" s="446">
        <v>15</v>
      </c>
      <c r="G11" s="446">
        <v>99</v>
      </c>
      <c r="H11" s="446">
        <v>27</v>
      </c>
      <c r="I11" s="446">
        <v>30</v>
      </c>
      <c r="J11" s="446">
        <v>83</v>
      </c>
      <c r="K11" s="446">
        <v>176</v>
      </c>
      <c r="L11" s="446">
        <v>158</v>
      </c>
      <c r="M11" s="495" t="s">
        <v>44</v>
      </c>
      <c r="N11" s="448"/>
    </row>
    <row r="12" spans="1:14" ht="12.75">
      <c r="A12" s="428">
        <v>4</v>
      </c>
      <c r="B12" s="445" t="s">
        <v>107</v>
      </c>
      <c r="C12" s="446">
        <v>335</v>
      </c>
      <c r="D12" s="446">
        <v>870</v>
      </c>
      <c r="E12" s="446">
        <v>1180</v>
      </c>
      <c r="F12" s="446">
        <v>1618</v>
      </c>
      <c r="G12" s="446">
        <v>1326</v>
      </c>
      <c r="H12" s="446">
        <v>2060</v>
      </c>
      <c r="I12" s="446">
        <v>2182</v>
      </c>
      <c r="J12" s="446">
        <v>2574</v>
      </c>
      <c r="K12" s="446">
        <v>3222</v>
      </c>
      <c r="L12" s="446">
        <v>4022</v>
      </c>
      <c r="M12" s="495" t="s">
        <v>44</v>
      </c>
      <c r="N12" s="448"/>
    </row>
    <row r="13" spans="1:14" ht="12.75">
      <c r="A13" s="428">
        <v>5</v>
      </c>
      <c r="B13" s="445" t="s">
        <v>108</v>
      </c>
      <c r="C13" s="446">
        <v>1</v>
      </c>
      <c r="D13" s="446">
        <v>106</v>
      </c>
      <c r="E13" s="446">
        <v>0</v>
      </c>
      <c r="F13" s="446">
        <v>2</v>
      </c>
      <c r="G13" s="446">
        <v>1</v>
      </c>
      <c r="H13" s="446">
        <v>5</v>
      </c>
      <c r="I13" s="446">
        <v>67</v>
      </c>
      <c r="J13" s="446">
        <v>173</v>
      </c>
      <c r="K13" s="446">
        <v>182</v>
      </c>
      <c r="L13" s="446">
        <v>269</v>
      </c>
      <c r="M13" s="495" t="s">
        <v>44</v>
      </c>
      <c r="N13" s="448"/>
    </row>
    <row r="14" spans="1:14" ht="12.75">
      <c r="A14" s="428">
        <v>6</v>
      </c>
      <c r="B14" s="445" t="s">
        <v>109</v>
      </c>
      <c r="C14" s="446">
        <v>3</v>
      </c>
      <c r="D14" s="446">
        <v>19</v>
      </c>
      <c r="E14" s="446">
        <v>13</v>
      </c>
      <c r="F14" s="446">
        <v>45</v>
      </c>
      <c r="G14" s="446">
        <v>93</v>
      </c>
      <c r="H14" s="446">
        <v>125</v>
      </c>
      <c r="I14" s="446">
        <v>328</v>
      </c>
      <c r="J14" s="446">
        <v>566</v>
      </c>
      <c r="K14" s="446">
        <v>692</v>
      </c>
      <c r="L14" s="446">
        <v>910</v>
      </c>
      <c r="M14" s="495" t="s">
        <v>44</v>
      </c>
      <c r="N14" s="448"/>
    </row>
    <row r="15" spans="1:14" ht="12.75">
      <c r="A15" s="428">
        <v>7</v>
      </c>
      <c r="B15" s="445" t="s">
        <v>110</v>
      </c>
      <c r="C15" s="446">
        <v>321</v>
      </c>
      <c r="D15" s="446">
        <v>312</v>
      </c>
      <c r="E15" s="446">
        <v>164</v>
      </c>
      <c r="F15" s="446">
        <v>177</v>
      </c>
      <c r="G15" s="446">
        <v>566</v>
      </c>
      <c r="H15" s="446">
        <v>334</v>
      </c>
      <c r="I15" s="446">
        <v>415</v>
      </c>
      <c r="J15" s="446">
        <v>1210</v>
      </c>
      <c r="K15" s="446">
        <v>501</v>
      </c>
      <c r="L15" s="446">
        <v>426</v>
      </c>
      <c r="M15" s="495" t="s">
        <v>44</v>
      </c>
      <c r="N15" s="448"/>
    </row>
    <row r="16" spans="1:14" ht="12.75">
      <c r="A16" s="428">
        <v>8</v>
      </c>
      <c r="B16" s="445" t="s">
        <v>111</v>
      </c>
      <c r="C16" s="446">
        <v>55</v>
      </c>
      <c r="D16" s="446">
        <v>46</v>
      </c>
      <c r="E16" s="446">
        <v>84</v>
      </c>
      <c r="F16" s="446">
        <v>162</v>
      </c>
      <c r="G16" s="446">
        <v>70</v>
      </c>
      <c r="H16" s="446">
        <v>194</v>
      </c>
      <c r="I16" s="446">
        <v>77</v>
      </c>
      <c r="J16" s="446">
        <v>162</v>
      </c>
      <c r="K16" s="446">
        <v>900</v>
      </c>
      <c r="L16" s="446">
        <v>549</v>
      </c>
      <c r="M16" s="495" t="s">
        <v>44</v>
      </c>
      <c r="N16" s="448"/>
    </row>
    <row r="17" spans="1:14" ht="12.75">
      <c r="A17" s="428">
        <v>9</v>
      </c>
      <c r="B17" s="445" t="s">
        <v>112</v>
      </c>
      <c r="C17" s="446">
        <v>1</v>
      </c>
      <c r="D17" s="446">
        <v>0</v>
      </c>
      <c r="E17" s="446">
        <v>0</v>
      </c>
      <c r="F17" s="446">
        <v>3</v>
      </c>
      <c r="G17" s="446">
        <v>4</v>
      </c>
      <c r="H17" s="446">
        <v>13</v>
      </c>
      <c r="I17" s="446">
        <v>95</v>
      </c>
      <c r="J17" s="446">
        <v>61</v>
      </c>
      <c r="K17" s="446">
        <v>19</v>
      </c>
      <c r="L17" s="446">
        <v>81</v>
      </c>
      <c r="M17" s="495" t="s">
        <v>44</v>
      </c>
      <c r="N17" s="448"/>
    </row>
    <row r="18" spans="1:14" ht="12.75">
      <c r="A18" s="428">
        <v>10</v>
      </c>
      <c r="B18" s="445" t="s">
        <v>113</v>
      </c>
      <c r="C18" s="446">
        <v>932</v>
      </c>
      <c r="D18" s="446">
        <v>432</v>
      </c>
      <c r="E18" s="446">
        <v>1015</v>
      </c>
      <c r="F18" s="446">
        <v>880</v>
      </c>
      <c r="G18" s="446">
        <v>1047</v>
      </c>
      <c r="H18" s="446">
        <v>669</v>
      </c>
      <c r="I18" s="446">
        <v>1510</v>
      </c>
      <c r="J18" s="446">
        <v>676</v>
      </c>
      <c r="K18" s="446">
        <v>203</v>
      </c>
      <c r="L18" s="446">
        <v>206</v>
      </c>
      <c r="M18" s="495" t="s">
        <v>44</v>
      </c>
      <c r="N18" s="448"/>
    </row>
    <row r="19" spans="1:14" ht="12.75">
      <c r="A19" s="428">
        <v>11</v>
      </c>
      <c r="B19" s="449" t="s">
        <v>43</v>
      </c>
      <c r="C19" s="450">
        <v>1737</v>
      </c>
      <c r="D19" s="450">
        <v>1838</v>
      </c>
      <c r="E19" s="450">
        <v>2504</v>
      </c>
      <c r="F19" s="450">
        <v>2954</v>
      </c>
      <c r="G19" s="450">
        <v>3280</v>
      </c>
      <c r="H19" s="450">
        <v>3536</v>
      </c>
      <c r="I19" s="450">
        <v>4850</v>
      </c>
      <c r="J19" s="450">
        <v>5695</v>
      </c>
      <c r="K19" s="450">
        <v>6107</v>
      </c>
      <c r="L19" s="450">
        <v>6851</v>
      </c>
      <c r="M19" s="487" t="s">
        <v>44</v>
      </c>
      <c r="N19" s="448"/>
    </row>
    <row r="20" spans="1:14" ht="12.75">
      <c r="A20" s="428">
        <v>12</v>
      </c>
      <c r="B20" s="449"/>
      <c r="C20" s="452"/>
      <c r="D20" s="452"/>
      <c r="E20" s="452"/>
      <c r="F20" s="452"/>
      <c r="G20" s="452"/>
      <c r="H20" s="452"/>
      <c r="I20" s="452"/>
      <c r="J20" s="452"/>
      <c r="K20" s="452"/>
      <c r="L20" s="452"/>
      <c r="M20" s="452" t="s">
        <v>216</v>
      </c>
      <c r="N20" s="448"/>
    </row>
    <row r="21" spans="1:14" ht="12.75">
      <c r="A21" s="428">
        <v>13</v>
      </c>
      <c r="B21" s="449"/>
      <c r="C21" s="597" t="s">
        <v>91</v>
      </c>
      <c r="D21" s="597"/>
      <c r="E21" s="597"/>
      <c r="F21" s="597"/>
      <c r="G21" s="597"/>
      <c r="H21" s="597"/>
      <c r="I21" s="597"/>
      <c r="J21" s="597"/>
      <c r="K21" s="597"/>
      <c r="L21" s="597"/>
      <c r="M21" s="520" t="s">
        <v>216</v>
      </c>
      <c r="N21" s="448"/>
    </row>
    <row r="22" spans="1:14" ht="12.75">
      <c r="A22" s="428">
        <v>14</v>
      </c>
      <c r="B22" s="445" t="s">
        <v>105</v>
      </c>
      <c r="C22" s="447">
        <v>4.5480714</v>
      </c>
      <c r="D22" s="453">
        <v>2.2850925</v>
      </c>
      <c r="E22" s="453">
        <v>1.5175719</v>
      </c>
      <c r="F22" s="453">
        <v>1.760325</v>
      </c>
      <c r="G22" s="453">
        <v>2.2560976</v>
      </c>
      <c r="H22" s="453">
        <v>3.0825792</v>
      </c>
      <c r="I22" s="453">
        <v>3.0103093</v>
      </c>
      <c r="J22" s="453">
        <v>3.3362599</v>
      </c>
      <c r="K22" s="453">
        <v>3.4714262</v>
      </c>
      <c r="L22" s="453">
        <v>3.3571741</v>
      </c>
      <c r="M22" s="495" t="s">
        <v>44</v>
      </c>
      <c r="N22" s="448"/>
    </row>
    <row r="23" spans="1:14" ht="12.75">
      <c r="A23" s="428">
        <v>15</v>
      </c>
      <c r="B23" s="445" t="s">
        <v>106</v>
      </c>
      <c r="C23" s="453">
        <v>0.5757052</v>
      </c>
      <c r="D23" s="453">
        <v>0.5984766</v>
      </c>
      <c r="E23" s="453">
        <v>0.399361</v>
      </c>
      <c r="F23" s="453">
        <v>0.5077861</v>
      </c>
      <c r="G23" s="453">
        <v>3.0182927</v>
      </c>
      <c r="H23" s="453">
        <v>0.7635747</v>
      </c>
      <c r="I23" s="453">
        <v>0.6185567</v>
      </c>
      <c r="J23" s="453">
        <v>1.4574188</v>
      </c>
      <c r="K23" s="453">
        <v>2.8819388</v>
      </c>
      <c r="L23" s="453">
        <v>2.3062327</v>
      </c>
      <c r="M23" s="495" t="s">
        <v>44</v>
      </c>
      <c r="N23" s="448"/>
    </row>
    <row r="24" spans="1:14" ht="12.75">
      <c r="A24" s="428">
        <v>16</v>
      </c>
      <c r="B24" s="445" t="s">
        <v>107</v>
      </c>
      <c r="C24" s="453">
        <v>19.286126</v>
      </c>
      <c r="D24" s="453">
        <v>47.334059</v>
      </c>
      <c r="E24" s="453">
        <v>47.124601</v>
      </c>
      <c r="F24" s="453">
        <v>54.773189</v>
      </c>
      <c r="G24" s="453">
        <v>40.426829</v>
      </c>
      <c r="H24" s="453">
        <v>58.257919</v>
      </c>
      <c r="I24" s="453">
        <v>44.989691</v>
      </c>
      <c r="J24" s="453">
        <v>45.197542</v>
      </c>
      <c r="K24" s="453">
        <v>52.759129</v>
      </c>
      <c r="L24" s="453">
        <v>58.706758</v>
      </c>
      <c r="M24" s="495" t="s">
        <v>44</v>
      </c>
      <c r="N24" s="448"/>
    </row>
    <row r="25" spans="1:14" ht="12.75">
      <c r="A25" s="428">
        <v>17</v>
      </c>
      <c r="B25" s="445" t="s">
        <v>108</v>
      </c>
      <c r="C25" s="453">
        <v>0.0575705</v>
      </c>
      <c r="D25" s="453">
        <v>5.7671382</v>
      </c>
      <c r="E25" s="453">
        <v>0</v>
      </c>
      <c r="F25" s="453">
        <v>0.0677048</v>
      </c>
      <c r="G25" s="453" t="s">
        <v>121</v>
      </c>
      <c r="H25" s="453">
        <v>0.1414027</v>
      </c>
      <c r="I25" s="453">
        <v>1.3814433</v>
      </c>
      <c r="J25" s="453">
        <v>3.0377524</v>
      </c>
      <c r="K25" s="453">
        <v>2.9801867</v>
      </c>
      <c r="L25" s="453">
        <v>3.9264341</v>
      </c>
      <c r="M25" s="495" t="s">
        <v>44</v>
      </c>
      <c r="N25" s="448"/>
    </row>
    <row r="26" spans="1:14" ht="12.75">
      <c r="A26" s="428">
        <v>18</v>
      </c>
      <c r="B26" s="445" t="s">
        <v>109</v>
      </c>
      <c r="C26" s="453">
        <v>0.1727116</v>
      </c>
      <c r="D26" s="453">
        <v>1.0337323</v>
      </c>
      <c r="E26" s="453">
        <v>0.5191693</v>
      </c>
      <c r="F26" s="453">
        <v>1.5233582</v>
      </c>
      <c r="G26" s="453">
        <v>2.8353659</v>
      </c>
      <c r="H26" s="453">
        <v>3.5350679</v>
      </c>
      <c r="I26" s="453">
        <v>6.7628866</v>
      </c>
      <c r="J26" s="453">
        <v>9.9385426</v>
      </c>
      <c r="K26" s="453">
        <v>11.331259</v>
      </c>
      <c r="L26" s="453">
        <v>13.282732</v>
      </c>
      <c r="M26" s="495" t="s">
        <v>44</v>
      </c>
      <c r="N26" s="448"/>
    </row>
    <row r="27" spans="1:14" ht="12.75">
      <c r="A27" s="428">
        <v>19</v>
      </c>
      <c r="B27" s="445" t="s">
        <v>110</v>
      </c>
      <c r="C27" s="453">
        <v>18.480138</v>
      </c>
      <c r="D27" s="453">
        <v>16.974973</v>
      </c>
      <c r="E27" s="453">
        <v>6.5495208</v>
      </c>
      <c r="F27" s="453">
        <v>5.9918754</v>
      </c>
      <c r="G27" s="453">
        <v>17.256098</v>
      </c>
      <c r="H27" s="453">
        <v>9.4457014</v>
      </c>
      <c r="I27" s="453">
        <v>8.556701</v>
      </c>
      <c r="J27" s="453">
        <v>21.246708</v>
      </c>
      <c r="K27" s="453">
        <v>8.2037007</v>
      </c>
      <c r="L27" s="453">
        <v>6.2180704</v>
      </c>
      <c r="M27" s="495" t="s">
        <v>44</v>
      </c>
      <c r="N27" s="448"/>
    </row>
    <row r="28" spans="1:14" ht="12.75">
      <c r="A28" s="428">
        <v>20</v>
      </c>
      <c r="B28" s="445" t="s">
        <v>111</v>
      </c>
      <c r="C28" s="453">
        <v>3.1663788</v>
      </c>
      <c r="D28" s="453">
        <v>2.5027203</v>
      </c>
      <c r="E28" s="453">
        <v>3.3546326</v>
      </c>
      <c r="F28" s="453">
        <v>5.4840894</v>
      </c>
      <c r="G28" s="453">
        <v>2.1341463</v>
      </c>
      <c r="H28" s="453">
        <v>5.4864253</v>
      </c>
      <c r="I28" s="453">
        <v>1.5876289</v>
      </c>
      <c r="J28" s="453">
        <v>2.8446005</v>
      </c>
      <c r="K28" s="453">
        <v>14.737187</v>
      </c>
      <c r="L28" s="453">
        <v>8.0134287</v>
      </c>
      <c r="M28" s="495" t="s">
        <v>44</v>
      </c>
      <c r="N28" s="448"/>
    </row>
    <row r="29" spans="1:14" ht="12.75">
      <c r="A29" s="428">
        <v>21</v>
      </c>
      <c r="B29" s="445" t="s">
        <v>112</v>
      </c>
      <c r="C29" s="453">
        <v>0.0575705</v>
      </c>
      <c r="D29" s="453">
        <v>0</v>
      </c>
      <c r="E29" s="453">
        <v>0</v>
      </c>
      <c r="F29" s="453">
        <v>0.1015572</v>
      </c>
      <c r="G29" s="453">
        <v>0.1219512</v>
      </c>
      <c r="H29" s="453">
        <v>0.3676471</v>
      </c>
      <c r="I29" s="453">
        <v>1.9587629</v>
      </c>
      <c r="J29" s="453">
        <v>1.071115</v>
      </c>
      <c r="K29" s="453">
        <v>0.3111184</v>
      </c>
      <c r="L29" s="453">
        <v>1.1823092</v>
      </c>
      <c r="M29" s="495" t="s">
        <v>44</v>
      </c>
      <c r="N29" s="448"/>
    </row>
    <row r="30" spans="1:14" ht="12.75">
      <c r="A30" s="428">
        <v>22</v>
      </c>
      <c r="B30" s="445" t="s">
        <v>113</v>
      </c>
      <c r="C30" s="453">
        <v>53.655728</v>
      </c>
      <c r="D30" s="453">
        <v>23.503808</v>
      </c>
      <c r="E30" s="453">
        <v>40.535144</v>
      </c>
      <c r="F30" s="453">
        <v>29.790115</v>
      </c>
      <c r="G30" s="453">
        <v>31.920732</v>
      </c>
      <c r="H30" s="453">
        <v>18.919683</v>
      </c>
      <c r="I30" s="453">
        <v>31.134021</v>
      </c>
      <c r="J30" s="453">
        <v>11.870061</v>
      </c>
      <c r="K30" s="453">
        <v>3.3240544</v>
      </c>
      <c r="L30" s="453">
        <v>3.0068603</v>
      </c>
      <c r="M30" s="495" t="s">
        <v>44</v>
      </c>
      <c r="N30" s="448"/>
    </row>
    <row r="31" spans="1:14" ht="13.5" thickBot="1">
      <c r="A31" s="428">
        <v>23</v>
      </c>
      <c r="B31" s="454" t="s">
        <v>43</v>
      </c>
      <c r="C31" s="455">
        <v>100</v>
      </c>
      <c r="D31" s="455">
        <v>100</v>
      </c>
      <c r="E31" s="455">
        <v>100</v>
      </c>
      <c r="F31" s="455">
        <v>100</v>
      </c>
      <c r="G31" s="455">
        <v>100</v>
      </c>
      <c r="H31" s="455">
        <v>100</v>
      </c>
      <c r="I31" s="455">
        <v>100</v>
      </c>
      <c r="J31" s="455">
        <v>100</v>
      </c>
      <c r="K31" s="455">
        <v>100</v>
      </c>
      <c r="L31" s="455">
        <v>100</v>
      </c>
      <c r="M31" s="456" t="s">
        <v>44</v>
      </c>
      <c r="N31" s="448"/>
    </row>
    <row r="32" spans="1:14" ht="6" customHeight="1">
      <c r="A32" s="457"/>
      <c r="B32" s="437"/>
      <c r="C32" s="437"/>
      <c r="D32" s="458"/>
      <c r="E32" s="458"/>
      <c r="F32" s="458"/>
      <c r="G32" s="458"/>
      <c r="H32" s="458"/>
      <c r="I32" s="458"/>
      <c r="J32" s="458"/>
      <c r="K32" s="458"/>
      <c r="L32" s="458"/>
      <c r="M32" s="458"/>
      <c r="N32" s="448"/>
    </row>
    <row r="33" spans="1:14" s="36" customFormat="1" ht="12.75" customHeight="1">
      <c r="A33" s="511" t="s">
        <v>44</v>
      </c>
      <c r="B33" s="535" t="s">
        <v>60</v>
      </c>
      <c r="C33" s="535"/>
      <c r="D33" s="535"/>
      <c r="E33" s="535"/>
      <c r="F33" s="535"/>
      <c r="G33" s="230"/>
      <c r="H33" s="460"/>
      <c r="I33" s="460"/>
      <c r="J33" s="460"/>
      <c r="K33" s="460"/>
      <c r="L33" s="460"/>
      <c r="M33" s="460"/>
      <c r="N33" s="460"/>
    </row>
    <row r="34" spans="1:14" ht="12.75" customHeight="1">
      <c r="A34" s="459" t="s">
        <v>121</v>
      </c>
      <c r="B34" s="595" t="s">
        <v>122</v>
      </c>
      <c r="C34" s="595"/>
      <c r="D34" s="595"/>
      <c r="E34" s="595"/>
      <c r="F34" s="595"/>
      <c r="G34" s="595"/>
      <c r="H34" s="595"/>
      <c r="I34" s="595"/>
      <c r="J34" s="595"/>
      <c r="K34" s="595"/>
      <c r="L34" s="595"/>
      <c r="M34" s="595"/>
      <c r="N34" s="460"/>
    </row>
    <row r="35" spans="1:14" ht="21" customHeight="1">
      <c r="A35" s="461" t="s">
        <v>45</v>
      </c>
      <c r="B35" s="594" t="s">
        <v>148</v>
      </c>
      <c r="C35" s="594"/>
      <c r="D35" s="594"/>
      <c r="E35" s="594"/>
      <c r="F35" s="594"/>
      <c r="G35" s="594"/>
      <c r="H35" s="594"/>
      <c r="I35" s="594"/>
      <c r="J35" s="594"/>
      <c r="K35" s="594"/>
      <c r="L35" s="594"/>
      <c r="M35" s="594"/>
      <c r="N35" s="448"/>
    </row>
    <row r="36" spans="1:14" s="2" customFormat="1" ht="12.75" customHeight="1">
      <c r="A36" s="512" t="s">
        <v>220</v>
      </c>
      <c r="B36" s="540" t="s">
        <v>378</v>
      </c>
      <c r="C36" s="540"/>
      <c r="D36" s="540"/>
      <c r="E36" s="540"/>
      <c r="F36" s="540"/>
      <c r="G36" s="540"/>
      <c r="H36" s="540"/>
      <c r="I36" s="540"/>
      <c r="J36" s="540"/>
      <c r="K36" s="540"/>
      <c r="L36" s="540"/>
      <c r="M36" s="540"/>
      <c r="N36" s="519"/>
    </row>
    <row r="37" spans="1:14" s="2" customFormat="1" ht="12.75" customHeight="1">
      <c r="A37" s="512" t="s">
        <v>61</v>
      </c>
      <c r="B37" s="540" t="s">
        <v>342</v>
      </c>
      <c r="C37" s="540"/>
      <c r="D37" s="540"/>
      <c r="E37" s="540"/>
      <c r="F37" s="540"/>
      <c r="G37" s="540"/>
      <c r="H37" s="540"/>
      <c r="I37" s="540"/>
      <c r="J37" s="540"/>
      <c r="K37" s="540"/>
      <c r="L37" s="540"/>
      <c r="M37" s="540"/>
      <c r="N37" s="519"/>
    </row>
    <row r="38" spans="1:14" ht="6" customHeight="1">
      <c r="A38" s="461"/>
      <c r="B38" s="462"/>
      <c r="C38" s="462"/>
      <c r="D38" s="462"/>
      <c r="E38" s="462"/>
      <c r="F38" s="462"/>
      <c r="G38" s="462"/>
      <c r="H38" s="462"/>
      <c r="I38" s="462"/>
      <c r="J38" s="462"/>
      <c r="K38" s="462"/>
      <c r="L38" s="462"/>
      <c r="M38" s="462"/>
      <c r="N38" s="448"/>
    </row>
    <row r="39" spans="1:14" ht="12.75" customHeight="1">
      <c r="A39" s="463"/>
      <c r="B39" s="593" t="s">
        <v>14</v>
      </c>
      <c r="C39" s="593"/>
      <c r="D39" s="593"/>
      <c r="E39" s="463"/>
      <c r="F39" s="463"/>
      <c r="G39" s="463"/>
      <c r="H39" s="463"/>
      <c r="I39" s="463"/>
      <c r="J39" s="463"/>
      <c r="K39" s="463"/>
      <c r="L39" s="463"/>
      <c r="M39" s="463"/>
      <c r="N39" s="464"/>
    </row>
    <row r="40" spans="1:14" ht="6" customHeight="1">
      <c r="A40" s="465"/>
      <c r="B40" s="465"/>
      <c r="C40" s="465"/>
      <c r="D40" s="465"/>
      <c r="E40" s="465"/>
      <c r="F40" s="465"/>
      <c r="G40" s="465"/>
      <c r="H40" s="465"/>
      <c r="I40" s="465"/>
      <c r="J40" s="465"/>
      <c r="K40" s="465"/>
      <c r="L40" s="465"/>
      <c r="M40" s="465"/>
      <c r="N40" s="465"/>
    </row>
  </sheetData>
  <sheetProtection/>
  <mergeCells count="9">
    <mergeCell ref="B39:D39"/>
    <mergeCell ref="B35:M35"/>
    <mergeCell ref="B34:M34"/>
    <mergeCell ref="C9:L9"/>
    <mergeCell ref="C21:L21"/>
    <mergeCell ref="A7:M7"/>
    <mergeCell ref="B33:F33"/>
    <mergeCell ref="B36:M36"/>
    <mergeCell ref="B37:M37"/>
  </mergeCells>
  <hyperlinks>
    <hyperlink ref="M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9.140625" defaultRowHeight="12.75"/>
  <cols>
    <col min="1" max="1" width="4.421875" style="9" customWidth="1"/>
    <col min="2" max="2" width="43.00390625" style="11" bestFit="1" customWidth="1"/>
    <col min="3" max="3" width="10.140625" style="9" customWidth="1"/>
    <col min="4" max="11" width="10.28125" style="9" customWidth="1"/>
    <col min="12" max="12" width="2.7109375" style="12" customWidth="1"/>
    <col min="13" max="16384" width="9.140625" style="9" customWidth="1"/>
  </cols>
  <sheetData>
    <row r="1" spans="1:12" s="16" customFormat="1" ht="57" customHeight="1">
      <c r="A1" s="15"/>
      <c r="B1" s="15"/>
      <c r="C1" s="15"/>
      <c r="D1" s="15"/>
      <c r="E1" s="15"/>
      <c r="F1" s="15"/>
      <c r="G1" s="15"/>
      <c r="H1" s="15"/>
      <c r="I1" s="15"/>
      <c r="J1" s="15"/>
      <c r="K1" s="15"/>
      <c r="L1" s="15"/>
    </row>
    <row r="2" spans="1:12" s="16" customFormat="1" ht="7.5" customHeight="1">
      <c r="A2" s="296"/>
      <c r="B2" s="296"/>
      <c r="C2" s="296"/>
      <c r="D2" s="296"/>
      <c r="E2" s="296"/>
      <c r="F2" s="296"/>
      <c r="G2" s="296"/>
      <c r="H2" s="296"/>
      <c r="I2" s="296"/>
      <c r="J2" s="296"/>
      <c r="K2" s="296"/>
      <c r="L2" s="15"/>
    </row>
    <row r="3" spans="1:12" s="16" customFormat="1" ht="15" customHeight="1">
      <c r="A3" s="15"/>
      <c r="B3" s="15"/>
      <c r="C3" s="15"/>
      <c r="D3" s="15"/>
      <c r="E3" s="15"/>
      <c r="F3" s="15"/>
      <c r="G3" s="15"/>
      <c r="H3" s="15"/>
      <c r="I3" s="15"/>
      <c r="J3" s="15"/>
      <c r="K3" s="15"/>
      <c r="L3" s="15"/>
    </row>
    <row r="4" spans="1:12" s="11" customFormat="1" ht="12.75">
      <c r="A4" s="44" t="str">
        <f>'Table of contents'!A4</f>
        <v>Mental health services in Australia</v>
      </c>
      <c r="B4" s="71"/>
      <c r="C4" s="97"/>
      <c r="D4" s="97"/>
      <c r="E4" s="97"/>
      <c r="F4" s="97"/>
      <c r="G4" s="97"/>
      <c r="H4" s="97"/>
      <c r="I4" s="97"/>
      <c r="J4" s="97"/>
      <c r="K4" s="97"/>
      <c r="L4" s="98"/>
    </row>
    <row r="5" spans="1:12" s="11" customFormat="1" ht="13.5" thickBot="1">
      <c r="A5" s="49" t="str">
        <f>'Table of contents'!A5</f>
        <v>RMHC: Residential mental health care (version 1.0)</v>
      </c>
      <c r="B5" s="99"/>
      <c r="C5" s="99"/>
      <c r="D5" s="99"/>
      <c r="E5" s="99"/>
      <c r="F5" s="99"/>
      <c r="G5" s="99"/>
      <c r="H5" s="99"/>
      <c r="I5" s="99"/>
      <c r="J5" s="344"/>
      <c r="K5" s="344" t="s">
        <v>89</v>
      </c>
      <c r="L5" s="98"/>
    </row>
    <row r="6" spans="1:12" s="11" customFormat="1" ht="6" customHeight="1">
      <c r="A6" s="100"/>
      <c r="B6" s="101"/>
      <c r="C6" s="101"/>
      <c r="D6" s="101"/>
      <c r="E6" s="101"/>
      <c r="F6" s="101"/>
      <c r="G6" s="101"/>
      <c r="H6" s="101"/>
      <c r="I6" s="101"/>
      <c r="J6" s="101"/>
      <c r="K6" s="101"/>
      <c r="L6" s="98"/>
    </row>
    <row r="7" spans="1:12" s="11" customFormat="1" ht="15.75" customHeight="1" thickBot="1">
      <c r="A7" s="558" t="s">
        <v>298</v>
      </c>
      <c r="B7" s="558"/>
      <c r="C7" s="558"/>
      <c r="D7" s="558"/>
      <c r="E7" s="558"/>
      <c r="F7" s="558"/>
      <c r="G7" s="558"/>
      <c r="H7" s="558"/>
      <c r="I7" s="558"/>
      <c r="J7" s="558"/>
      <c r="K7" s="558"/>
      <c r="L7" s="98"/>
    </row>
    <row r="8" spans="1:12" s="10" customFormat="1" ht="15" customHeight="1" thickBot="1">
      <c r="A8" s="356" t="s">
        <v>174</v>
      </c>
      <c r="B8" s="361" t="s">
        <v>269</v>
      </c>
      <c r="C8" s="362" t="s">
        <v>36</v>
      </c>
      <c r="D8" s="362" t="s">
        <v>37</v>
      </c>
      <c r="E8" s="362" t="s">
        <v>38</v>
      </c>
      <c r="F8" s="362" t="s">
        <v>39</v>
      </c>
      <c r="G8" s="362" t="s">
        <v>40</v>
      </c>
      <c r="H8" s="362" t="s">
        <v>41</v>
      </c>
      <c r="I8" s="362" t="s">
        <v>330</v>
      </c>
      <c r="J8" s="362" t="s">
        <v>42</v>
      </c>
      <c r="K8" s="362" t="s">
        <v>43</v>
      </c>
      <c r="L8" s="98"/>
    </row>
    <row r="9" spans="1:12" s="11" customFormat="1" ht="12.75" customHeight="1">
      <c r="A9" s="105">
        <v>1</v>
      </c>
      <c r="B9" s="358"/>
      <c r="C9" s="598" t="s">
        <v>71</v>
      </c>
      <c r="D9" s="598"/>
      <c r="E9" s="598"/>
      <c r="F9" s="598"/>
      <c r="G9" s="598"/>
      <c r="H9" s="598"/>
      <c r="I9" s="598"/>
      <c r="J9" s="598"/>
      <c r="K9" s="598"/>
      <c r="L9" s="98"/>
    </row>
    <row r="10" spans="1:12" s="11" customFormat="1" ht="12.75" customHeight="1">
      <c r="A10" s="105">
        <v>2</v>
      </c>
      <c r="B10" s="359" t="s">
        <v>168</v>
      </c>
      <c r="C10" s="108">
        <v>2</v>
      </c>
      <c r="D10" s="108">
        <v>1</v>
      </c>
      <c r="E10" s="108" t="s">
        <v>44</v>
      </c>
      <c r="F10" s="108">
        <v>0</v>
      </c>
      <c r="G10" s="108">
        <v>0</v>
      </c>
      <c r="H10" s="108">
        <v>8</v>
      </c>
      <c r="I10" s="60" t="s">
        <v>286</v>
      </c>
      <c r="J10" s="108">
        <v>0</v>
      </c>
      <c r="K10" s="399">
        <v>11</v>
      </c>
      <c r="L10" s="98"/>
    </row>
    <row r="11" spans="1:12" s="11" customFormat="1" ht="12.75" customHeight="1">
      <c r="A11" s="105">
        <v>3</v>
      </c>
      <c r="B11" s="359" t="s">
        <v>169</v>
      </c>
      <c r="C11" s="108">
        <v>4</v>
      </c>
      <c r="D11" s="108">
        <v>17</v>
      </c>
      <c r="E11" s="399" t="s">
        <v>44</v>
      </c>
      <c r="F11" s="108">
        <v>0</v>
      </c>
      <c r="G11" s="108">
        <v>106</v>
      </c>
      <c r="H11" s="108">
        <v>5</v>
      </c>
      <c r="I11" s="60" t="s">
        <v>286</v>
      </c>
      <c r="J11" s="108">
        <v>4</v>
      </c>
      <c r="K11" s="399">
        <v>136</v>
      </c>
      <c r="L11" s="98"/>
    </row>
    <row r="12" spans="1:12" s="11" customFormat="1" ht="12.75" customHeight="1">
      <c r="A12" s="105">
        <v>4</v>
      </c>
      <c r="B12" s="359" t="s">
        <v>170</v>
      </c>
      <c r="C12" s="108">
        <v>2</v>
      </c>
      <c r="D12" s="108">
        <v>80</v>
      </c>
      <c r="E12" s="399" t="s">
        <v>44</v>
      </c>
      <c r="F12" s="108">
        <v>0</v>
      </c>
      <c r="G12" s="108">
        <v>25</v>
      </c>
      <c r="H12" s="108">
        <v>0</v>
      </c>
      <c r="I12" s="60" t="s">
        <v>286</v>
      </c>
      <c r="J12" s="108">
        <v>2</v>
      </c>
      <c r="K12" s="399">
        <v>109</v>
      </c>
      <c r="L12" s="98"/>
    </row>
    <row r="13" spans="1:12" s="11" customFormat="1" ht="12.75" customHeight="1">
      <c r="A13" s="105">
        <v>5</v>
      </c>
      <c r="B13" s="359" t="s">
        <v>171</v>
      </c>
      <c r="C13" s="108">
        <v>218</v>
      </c>
      <c r="D13" s="108">
        <v>3447</v>
      </c>
      <c r="E13" s="399" t="s">
        <v>44</v>
      </c>
      <c r="F13" s="108">
        <v>321</v>
      </c>
      <c r="G13" s="108">
        <v>1596</v>
      </c>
      <c r="H13" s="108">
        <v>784</v>
      </c>
      <c r="I13" s="60" t="s">
        <v>286</v>
      </c>
      <c r="J13" s="108">
        <v>70</v>
      </c>
      <c r="K13" s="399">
        <v>6436</v>
      </c>
      <c r="L13" s="98"/>
    </row>
    <row r="14" spans="1:12" s="11" customFormat="1" ht="12.75" customHeight="1">
      <c r="A14" s="105">
        <v>6</v>
      </c>
      <c r="B14" s="359" t="s">
        <v>172</v>
      </c>
      <c r="C14" s="108">
        <v>115</v>
      </c>
      <c r="D14" s="108">
        <v>470</v>
      </c>
      <c r="E14" s="399" t="s">
        <v>44</v>
      </c>
      <c r="F14" s="108">
        <v>8</v>
      </c>
      <c r="G14" s="108">
        <v>125</v>
      </c>
      <c r="H14" s="108">
        <v>152</v>
      </c>
      <c r="I14" s="60" t="s">
        <v>286</v>
      </c>
      <c r="J14" s="108">
        <v>28</v>
      </c>
      <c r="K14" s="399">
        <v>898</v>
      </c>
      <c r="L14" s="98"/>
    </row>
    <row r="15" spans="1:12" s="11" customFormat="1" ht="12.75" customHeight="1">
      <c r="A15" s="105">
        <v>7</v>
      </c>
      <c r="B15" s="359" t="s">
        <v>173</v>
      </c>
      <c r="C15" s="108">
        <v>0</v>
      </c>
      <c r="D15" s="108">
        <v>0</v>
      </c>
      <c r="E15" s="399" t="s">
        <v>44</v>
      </c>
      <c r="F15" s="108">
        <v>5</v>
      </c>
      <c r="G15" s="108">
        <v>5</v>
      </c>
      <c r="H15" s="108">
        <v>149</v>
      </c>
      <c r="I15" s="60" t="s">
        <v>286</v>
      </c>
      <c r="J15" s="108">
        <v>0</v>
      </c>
      <c r="K15" s="399">
        <v>159</v>
      </c>
      <c r="L15" s="98"/>
    </row>
    <row r="16" spans="1:12" s="11" customFormat="1" ht="13.5" customHeight="1">
      <c r="A16" s="105">
        <v>8</v>
      </c>
      <c r="B16" s="360" t="s">
        <v>43</v>
      </c>
      <c r="C16" s="357">
        <v>341</v>
      </c>
      <c r="D16" s="357">
        <v>4015</v>
      </c>
      <c r="E16" s="357" t="s">
        <v>44</v>
      </c>
      <c r="F16" s="357">
        <v>334</v>
      </c>
      <c r="G16" s="357">
        <v>1857</v>
      </c>
      <c r="H16" s="357">
        <v>1098</v>
      </c>
      <c r="I16" s="198" t="s">
        <v>286</v>
      </c>
      <c r="J16" s="357">
        <v>104</v>
      </c>
      <c r="K16" s="357">
        <v>7749</v>
      </c>
      <c r="L16" s="98"/>
    </row>
    <row r="17" spans="1:12" s="11" customFormat="1" ht="13.5" customHeight="1">
      <c r="A17" s="105">
        <v>9</v>
      </c>
      <c r="B17" s="359" t="s">
        <v>174</v>
      </c>
      <c r="C17" s="108" t="s">
        <v>216</v>
      </c>
      <c r="D17" s="108" t="s">
        <v>216</v>
      </c>
      <c r="E17" s="108" t="s">
        <v>216</v>
      </c>
      <c r="F17" s="108" t="s">
        <v>216</v>
      </c>
      <c r="G17" s="108" t="s">
        <v>216</v>
      </c>
      <c r="H17" s="108" t="s">
        <v>216</v>
      </c>
      <c r="I17" s="108" t="s">
        <v>216</v>
      </c>
      <c r="J17" s="108" t="s">
        <v>216</v>
      </c>
      <c r="K17" s="108" t="s">
        <v>216</v>
      </c>
      <c r="L17" s="98"/>
    </row>
    <row r="18" spans="1:12" s="11" customFormat="1" ht="13.5" customHeight="1">
      <c r="A18" s="105">
        <v>10</v>
      </c>
      <c r="B18" s="360"/>
      <c r="C18" s="599" t="s">
        <v>91</v>
      </c>
      <c r="D18" s="599"/>
      <c r="E18" s="599"/>
      <c r="F18" s="599"/>
      <c r="G18" s="599"/>
      <c r="H18" s="599"/>
      <c r="I18" s="599"/>
      <c r="J18" s="599"/>
      <c r="K18" s="599"/>
      <c r="L18" s="98"/>
    </row>
    <row r="19" spans="1:12" s="11" customFormat="1" ht="13.5" customHeight="1">
      <c r="A19" s="105">
        <v>11</v>
      </c>
      <c r="B19" s="359" t="s">
        <v>168</v>
      </c>
      <c r="C19" s="385">
        <v>0.586510263929619</v>
      </c>
      <c r="D19" s="385" t="s">
        <v>121</v>
      </c>
      <c r="E19" s="385" t="s">
        <v>44</v>
      </c>
      <c r="F19" s="385">
        <v>0</v>
      </c>
      <c r="G19" s="385">
        <v>0</v>
      </c>
      <c r="H19" s="385">
        <v>0.728597449908925</v>
      </c>
      <c r="I19" s="494" t="s">
        <v>44</v>
      </c>
      <c r="J19" s="385">
        <v>0</v>
      </c>
      <c r="K19" s="385">
        <v>0.1419538</v>
      </c>
      <c r="L19" s="98"/>
    </row>
    <row r="20" spans="1:12" s="11" customFormat="1" ht="12.75">
      <c r="A20" s="105">
        <v>12</v>
      </c>
      <c r="B20" s="359" t="s">
        <v>169</v>
      </c>
      <c r="C20" s="385">
        <v>1.17302052785924</v>
      </c>
      <c r="D20" s="385">
        <v>0.423412204234122</v>
      </c>
      <c r="E20" s="385" t="s">
        <v>44</v>
      </c>
      <c r="F20" s="385">
        <v>0</v>
      </c>
      <c r="G20" s="385">
        <v>5.70813139472267</v>
      </c>
      <c r="H20" s="385">
        <v>0.455373406193078</v>
      </c>
      <c r="I20" s="494" t="s">
        <v>44</v>
      </c>
      <c r="J20" s="385">
        <v>3.84615384615385</v>
      </c>
      <c r="K20" s="385">
        <v>1.75506517</v>
      </c>
      <c r="L20" s="98"/>
    </row>
    <row r="21" spans="1:12" s="11" customFormat="1" ht="12.75">
      <c r="A21" s="105">
        <v>13</v>
      </c>
      <c r="B21" s="359" t="s">
        <v>170</v>
      </c>
      <c r="C21" s="385">
        <v>0.586510263929619</v>
      </c>
      <c r="D21" s="385">
        <v>1.99252801992528</v>
      </c>
      <c r="E21" s="385" t="s">
        <v>44</v>
      </c>
      <c r="F21" s="385">
        <v>0</v>
      </c>
      <c r="G21" s="385">
        <v>1.34625740441572</v>
      </c>
      <c r="H21" s="385">
        <v>0</v>
      </c>
      <c r="I21" s="494" t="s">
        <v>44</v>
      </c>
      <c r="J21" s="385">
        <v>1.92307692307692</v>
      </c>
      <c r="K21" s="385">
        <v>1.406633114</v>
      </c>
      <c r="L21" s="98"/>
    </row>
    <row r="22" spans="1:12" s="11" customFormat="1" ht="12.75" customHeight="1">
      <c r="A22" s="105">
        <v>14</v>
      </c>
      <c r="B22" s="359" t="s">
        <v>171</v>
      </c>
      <c r="C22" s="385">
        <v>63.9296187683285</v>
      </c>
      <c r="D22" s="385">
        <v>85.8530510585305</v>
      </c>
      <c r="E22" s="385" t="s">
        <v>44</v>
      </c>
      <c r="F22" s="385">
        <v>96.1077844311378</v>
      </c>
      <c r="G22" s="385">
        <v>85.9450726978999</v>
      </c>
      <c r="H22" s="385">
        <v>71.4025500910747</v>
      </c>
      <c r="I22" s="494" t="s">
        <v>44</v>
      </c>
      <c r="J22" s="385">
        <v>67.3076923076923</v>
      </c>
      <c r="K22" s="385">
        <v>83.05587818</v>
      </c>
      <c r="L22" s="98"/>
    </row>
    <row r="23" spans="1:12" s="11" customFormat="1" ht="12.75" customHeight="1">
      <c r="A23" s="105">
        <v>15</v>
      </c>
      <c r="B23" s="359" t="s">
        <v>172</v>
      </c>
      <c r="C23" s="385">
        <v>33.7243401759531</v>
      </c>
      <c r="D23" s="385">
        <v>11.706102117061</v>
      </c>
      <c r="E23" s="385" t="s">
        <v>44</v>
      </c>
      <c r="F23" s="385">
        <v>2.39520958083832</v>
      </c>
      <c r="G23" s="385">
        <v>6.73128702207862</v>
      </c>
      <c r="H23" s="385">
        <v>13.8433515482696</v>
      </c>
      <c r="I23" s="494" t="s">
        <v>44</v>
      </c>
      <c r="J23" s="385">
        <v>26.9230769230769</v>
      </c>
      <c r="K23" s="385">
        <v>11.58859208</v>
      </c>
      <c r="L23" s="98"/>
    </row>
    <row r="24" spans="1:12" s="11" customFormat="1" ht="12.75" customHeight="1">
      <c r="A24" s="105">
        <v>16</v>
      </c>
      <c r="B24" s="359" t="s">
        <v>173</v>
      </c>
      <c r="C24" s="385">
        <v>0</v>
      </c>
      <c r="D24" s="385">
        <v>0</v>
      </c>
      <c r="E24" s="385" t="s">
        <v>44</v>
      </c>
      <c r="F24" s="385">
        <v>1.49700598802395</v>
      </c>
      <c r="G24" s="385">
        <v>0.269251480883145</v>
      </c>
      <c r="H24" s="385">
        <v>13.5701275045537</v>
      </c>
      <c r="I24" s="494" t="s">
        <v>44</v>
      </c>
      <c r="J24" s="385">
        <v>0</v>
      </c>
      <c r="K24" s="385">
        <v>2.051877662</v>
      </c>
      <c r="L24" s="98"/>
    </row>
    <row r="25" spans="1:12" s="11" customFormat="1" ht="12.75" customHeight="1" thickBot="1">
      <c r="A25" s="105">
        <v>17</v>
      </c>
      <c r="B25" s="360" t="s">
        <v>43</v>
      </c>
      <c r="C25" s="386">
        <v>100</v>
      </c>
      <c r="D25" s="386">
        <v>100</v>
      </c>
      <c r="E25" s="386" t="s">
        <v>44</v>
      </c>
      <c r="F25" s="386">
        <v>100</v>
      </c>
      <c r="G25" s="386">
        <v>100</v>
      </c>
      <c r="H25" s="386">
        <v>100</v>
      </c>
      <c r="I25" s="496" t="s">
        <v>44</v>
      </c>
      <c r="J25" s="386">
        <v>100</v>
      </c>
      <c r="K25" s="386">
        <v>100</v>
      </c>
      <c r="L25" s="98"/>
    </row>
    <row r="26" spans="1:12" ht="6" customHeight="1">
      <c r="A26" s="112"/>
      <c r="B26" s="100"/>
      <c r="C26" s="113"/>
      <c r="D26" s="113"/>
      <c r="E26" s="113"/>
      <c r="F26" s="113"/>
      <c r="G26" s="113"/>
      <c r="H26" s="114"/>
      <c r="I26" s="113"/>
      <c r="J26" s="114"/>
      <c r="K26" s="114"/>
      <c r="L26" s="98"/>
    </row>
    <row r="27" spans="1:12" ht="12.75" customHeight="1">
      <c r="A27" s="530" t="s">
        <v>121</v>
      </c>
      <c r="B27" s="545" t="s">
        <v>122</v>
      </c>
      <c r="C27" s="545"/>
      <c r="D27" s="545"/>
      <c r="E27" s="545"/>
      <c r="F27" s="545"/>
      <c r="G27" s="545"/>
      <c r="H27" s="545"/>
      <c r="I27" s="545"/>
      <c r="J27" s="545"/>
      <c r="K27" s="545"/>
      <c r="L27" s="98"/>
    </row>
    <row r="28" spans="1:12" s="2" customFormat="1" ht="12.75" customHeight="1">
      <c r="A28" s="512" t="s">
        <v>286</v>
      </c>
      <c r="B28" s="540" t="s">
        <v>309</v>
      </c>
      <c r="C28" s="540"/>
      <c r="D28" s="540"/>
      <c r="E28" s="540"/>
      <c r="F28" s="540"/>
      <c r="G28" s="540"/>
      <c r="H28" s="540"/>
      <c r="I28" s="540"/>
      <c r="J28" s="540"/>
      <c r="K28" s="540"/>
      <c r="L28" s="48"/>
    </row>
    <row r="29" spans="1:13" s="27" customFormat="1" ht="12.75" customHeight="1">
      <c r="A29" s="518" t="s">
        <v>44</v>
      </c>
      <c r="B29" s="533" t="s">
        <v>372</v>
      </c>
      <c r="C29" s="533"/>
      <c r="D29" s="533"/>
      <c r="E29" s="533"/>
      <c r="F29" s="533"/>
      <c r="G29" s="533"/>
      <c r="H29" s="533"/>
      <c r="I29" s="533"/>
      <c r="J29" s="533"/>
      <c r="K29" s="533"/>
      <c r="L29" s="511"/>
      <c r="M29" s="9"/>
    </row>
    <row r="30" spans="1:12" s="2" customFormat="1" ht="12.75" customHeight="1">
      <c r="A30" s="512" t="s">
        <v>115</v>
      </c>
      <c r="B30" s="540" t="s">
        <v>378</v>
      </c>
      <c r="C30" s="540"/>
      <c r="D30" s="540"/>
      <c r="E30" s="540"/>
      <c r="F30" s="540"/>
      <c r="G30" s="540"/>
      <c r="H30" s="540"/>
      <c r="I30" s="540"/>
      <c r="J30" s="540"/>
      <c r="K30" s="540"/>
      <c r="L30" s="48"/>
    </row>
    <row r="31" spans="1:12" s="28" customFormat="1" ht="6" customHeight="1">
      <c r="A31" s="346"/>
      <c r="B31" s="565"/>
      <c r="C31" s="565"/>
      <c r="D31" s="565"/>
      <c r="E31" s="565"/>
      <c r="F31" s="565"/>
      <c r="G31" s="565"/>
      <c r="H31" s="565"/>
      <c r="I31" s="565"/>
      <c r="J31" s="565"/>
      <c r="K31" s="565"/>
      <c r="L31" s="116"/>
    </row>
    <row r="32" spans="1:12" s="28" customFormat="1" ht="12.75">
      <c r="A32" s="347"/>
      <c r="B32" s="566" t="s">
        <v>35</v>
      </c>
      <c r="C32" s="566"/>
      <c r="D32" s="566"/>
      <c r="E32" s="566"/>
      <c r="F32" s="566"/>
      <c r="G32" s="566"/>
      <c r="H32" s="566"/>
      <c r="I32" s="566"/>
      <c r="J32" s="566"/>
      <c r="K32" s="566"/>
      <c r="L32" s="116"/>
    </row>
    <row r="33" spans="1:12" ht="6" customHeight="1">
      <c r="A33" s="98"/>
      <c r="B33" s="98"/>
      <c r="C33" s="98"/>
      <c r="D33" s="98"/>
      <c r="E33" s="98"/>
      <c r="F33" s="98"/>
      <c r="G33" s="98"/>
      <c r="H33" s="98"/>
      <c r="I33" s="20"/>
      <c r="J33" s="98"/>
      <c r="K33" s="98"/>
      <c r="L33" s="98"/>
    </row>
  </sheetData>
  <sheetProtection/>
  <mergeCells count="9">
    <mergeCell ref="A7:K7"/>
    <mergeCell ref="B29:K29"/>
    <mergeCell ref="B31:K31"/>
    <mergeCell ref="B32:K32"/>
    <mergeCell ref="C9:K9"/>
    <mergeCell ref="C18:K18"/>
    <mergeCell ref="B27:K27"/>
    <mergeCell ref="B28:K28"/>
    <mergeCell ref="B30:K30"/>
  </mergeCells>
  <conditionalFormatting sqref="C16:D16 F16:H16 J16:K16">
    <cfRule type="expression" priority="2" dxfId="0">
      <formula>NOT(C$16=SUM(C$10:C$15))</formula>
    </cfRule>
  </conditionalFormatting>
  <hyperlinks>
    <hyperlink ref="K5" location="'Table of contents'!A1" display="Table of contents"/>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E52"/>
  <sheetViews>
    <sheetView zoomScalePageLayoutView="0" workbookViewId="0" topLeftCell="A1">
      <selection activeCell="A1" sqref="A1"/>
    </sheetView>
  </sheetViews>
  <sheetFormatPr defaultColWidth="9.140625" defaultRowHeight="12.75"/>
  <cols>
    <col min="1" max="1" width="4.421875" style="2" customWidth="1"/>
    <col min="2" max="2" width="21.57421875" style="5" customWidth="1"/>
    <col min="3" max="3" width="49.28125" style="2" customWidth="1"/>
    <col min="4" max="4" width="16.140625" style="2" customWidth="1"/>
    <col min="5" max="5" width="2.7109375" style="2" customWidth="1"/>
    <col min="6" max="16384" width="9.140625" style="2" customWidth="1"/>
  </cols>
  <sheetData>
    <row r="1" spans="1:5" s="8" customFormat="1" ht="57" customHeight="1">
      <c r="A1" s="13"/>
      <c r="B1" s="13"/>
      <c r="C1" s="13"/>
      <c r="D1" s="13"/>
      <c r="E1" s="13"/>
    </row>
    <row r="2" spans="1:5" s="8" customFormat="1" ht="7.5" customHeight="1">
      <c r="A2" s="14"/>
      <c r="B2" s="14"/>
      <c r="C2" s="14"/>
      <c r="D2" s="14"/>
      <c r="E2" s="13"/>
    </row>
    <row r="3" spans="1:5" s="8" customFormat="1" ht="15" customHeight="1">
      <c r="A3" s="13"/>
      <c r="B3" s="13"/>
      <c r="C3" s="13"/>
      <c r="D3" s="13"/>
      <c r="E3" s="13"/>
    </row>
    <row r="4" spans="1:5" s="5" customFormat="1" ht="12.75">
      <c r="A4" s="44" t="str">
        <f>'Table of contents'!A4</f>
        <v>Mental health services in Australia</v>
      </c>
      <c r="B4" s="45"/>
      <c r="C4" s="46"/>
      <c r="D4" s="46"/>
      <c r="E4" s="85"/>
    </row>
    <row r="5" spans="1:5" s="5" customFormat="1" ht="13.5" thickBot="1">
      <c r="A5" s="49" t="str">
        <f>'Table of contents'!A5</f>
        <v>RMHC: Residential mental health care (version 1.0)</v>
      </c>
      <c r="B5" s="50"/>
      <c r="C5" s="50"/>
      <c r="D5" s="86" t="s">
        <v>89</v>
      </c>
      <c r="E5" s="18"/>
    </row>
    <row r="6" spans="1:5" s="5" customFormat="1" ht="6" customHeight="1">
      <c r="A6" s="251"/>
      <c r="B6" s="251"/>
      <c r="C6" s="251"/>
      <c r="D6" s="251"/>
      <c r="E6" s="85"/>
    </row>
    <row r="7" spans="1:5" s="5" customFormat="1" ht="29.25" customHeight="1" thickBot="1">
      <c r="A7" s="558" t="s">
        <v>299</v>
      </c>
      <c r="B7" s="558"/>
      <c r="C7" s="558"/>
      <c r="D7" s="558"/>
      <c r="E7" s="85"/>
    </row>
    <row r="8" spans="1:5" s="5" customFormat="1" ht="15" customHeight="1" thickBot="1">
      <c r="A8" s="143"/>
      <c r="B8" s="143" t="s">
        <v>73</v>
      </c>
      <c r="C8" s="143" t="s">
        <v>0</v>
      </c>
      <c r="D8" s="143"/>
      <c r="E8" s="91"/>
    </row>
    <row r="9" spans="1:5" s="5" customFormat="1" ht="12.75" customHeight="1">
      <c r="A9" s="233">
        <v>1</v>
      </c>
      <c r="B9" s="206" t="s">
        <v>1</v>
      </c>
      <c r="C9" s="19" t="s">
        <v>273</v>
      </c>
      <c r="D9" s="59"/>
      <c r="E9" s="91"/>
    </row>
    <row r="10" spans="1:5" s="5" customFormat="1" ht="12.75" customHeight="1">
      <c r="A10" s="233">
        <v>2</v>
      </c>
      <c r="B10" s="206" t="s">
        <v>1</v>
      </c>
      <c r="C10" s="19" t="s">
        <v>274</v>
      </c>
      <c r="D10" s="59"/>
      <c r="E10" s="234"/>
    </row>
    <row r="11" spans="1:5" s="5" customFormat="1" ht="12.75" customHeight="1">
      <c r="A11" s="233">
        <v>3</v>
      </c>
      <c r="B11" s="206" t="s">
        <v>1</v>
      </c>
      <c r="C11" s="19" t="s">
        <v>275</v>
      </c>
      <c r="D11" s="59"/>
      <c r="E11" s="234"/>
    </row>
    <row r="12" spans="1:5" s="5" customFormat="1" ht="12.75" customHeight="1">
      <c r="A12" s="233">
        <v>4</v>
      </c>
      <c r="B12" s="206" t="s">
        <v>1</v>
      </c>
      <c r="C12" s="19" t="s">
        <v>276</v>
      </c>
      <c r="D12" s="59"/>
      <c r="E12" s="234"/>
    </row>
    <row r="13" spans="1:5" s="5" customFormat="1" ht="12.75" customHeight="1">
      <c r="A13" s="233">
        <v>5</v>
      </c>
      <c r="B13" s="206" t="s">
        <v>1</v>
      </c>
      <c r="C13" s="19" t="s">
        <v>277</v>
      </c>
      <c r="D13" s="59"/>
      <c r="E13" s="234"/>
    </row>
    <row r="14" spans="1:5" s="5" customFormat="1" ht="12.75" customHeight="1">
      <c r="A14" s="233">
        <v>6</v>
      </c>
      <c r="B14" s="206" t="s">
        <v>1</v>
      </c>
      <c r="C14" s="19" t="s">
        <v>278</v>
      </c>
      <c r="D14" s="59"/>
      <c r="E14" s="234"/>
    </row>
    <row r="15" spans="1:5" s="5" customFormat="1" ht="12.75" customHeight="1">
      <c r="A15" s="233">
        <v>7</v>
      </c>
      <c r="B15" s="206" t="s">
        <v>1</v>
      </c>
      <c r="C15" s="19" t="s">
        <v>279</v>
      </c>
      <c r="D15" s="59"/>
      <c r="E15" s="234"/>
    </row>
    <row r="16" spans="1:5" s="5" customFormat="1" ht="12.75" customHeight="1">
      <c r="A16" s="233">
        <v>8</v>
      </c>
      <c r="B16" s="206" t="s">
        <v>1</v>
      </c>
      <c r="C16" s="19" t="s">
        <v>179</v>
      </c>
      <c r="D16" s="59"/>
      <c r="E16" s="234"/>
    </row>
    <row r="17" spans="1:5" s="5" customFormat="1" ht="12.75" customHeight="1">
      <c r="A17" s="233">
        <v>9</v>
      </c>
      <c r="B17" s="206" t="s">
        <v>2</v>
      </c>
      <c r="C17" s="19" t="s">
        <v>180</v>
      </c>
      <c r="D17" s="59"/>
      <c r="E17" s="234"/>
    </row>
    <row r="18" spans="1:5" s="5" customFormat="1" ht="12.75" customHeight="1">
      <c r="A18" s="233">
        <v>10</v>
      </c>
      <c r="B18" s="206" t="s">
        <v>2</v>
      </c>
      <c r="C18" s="19" t="s">
        <v>181</v>
      </c>
      <c r="D18" s="59"/>
      <c r="E18" s="234"/>
    </row>
    <row r="19" spans="1:5" s="5" customFormat="1" ht="12.75" customHeight="1">
      <c r="A19" s="233">
        <v>11</v>
      </c>
      <c r="B19" s="206" t="s">
        <v>2</v>
      </c>
      <c r="C19" s="19" t="s">
        <v>182</v>
      </c>
      <c r="D19" s="59"/>
      <c r="E19" s="234"/>
    </row>
    <row r="20" spans="1:5" s="5" customFormat="1" ht="12.75" customHeight="1">
      <c r="A20" s="233">
        <v>12</v>
      </c>
      <c r="B20" s="206" t="s">
        <v>2</v>
      </c>
      <c r="C20" s="19" t="s">
        <v>183</v>
      </c>
      <c r="D20" s="59"/>
      <c r="E20" s="234"/>
    </row>
    <row r="21" spans="1:5" s="5" customFormat="1" ht="12.75" customHeight="1">
      <c r="A21" s="233">
        <v>13</v>
      </c>
      <c r="B21" s="206" t="s">
        <v>2</v>
      </c>
      <c r="C21" s="19" t="s">
        <v>184</v>
      </c>
      <c r="D21" s="59"/>
      <c r="E21" s="234"/>
    </row>
    <row r="22" spans="1:5" s="5" customFormat="1" ht="12.75" customHeight="1">
      <c r="A22" s="233">
        <v>14</v>
      </c>
      <c r="B22" s="206" t="s">
        <v>2</v>
      </c>
      <c r="C22" s="19" t="s">
        <v>185</v>
      </c>
      <c r="D22" s="59"/>
      <c r="E22" s="234"/>
    </row>
    <row r="23" spans="1:5" s="5" customFormat="1" ht="12.75" customHeight="1">
      <c r="A23" s="233">
        <v>15</v>
      </c>
      <c r="B23" s="206" t="s">
        <v>2</v>
      </c>
      <c r="C23" s="19" t="s">
        <v>186</v>
      </c>
      <c r="D23" s="59"/>
      <c r="E23" s="234"/>
    </row>
    <row r="24" spans="1:5" s="5" customFormat="1" ht="12.75" customHeight="1">
      <c r="A24" s="233">
        <v>16</v>
      </c>
      <c r="B24" s="206" t="s">
        <v>2</v>
      </c>
      <c r="C24" s="19" t="s">
        <v>187</v>
      </c>
      <c r="D24" s="59"/>
      <c r="E24" s="234"/>
    </row>
    <row r="25" spans="1:5" s="5" customFormat="1" ht="12.75" customHeight="1">
      <c r="A25" s="233">
        <v>17</v>
      </c>
      <c r="B25" s="206" t="s">
        <v>2</v>
      </c>
      <c r="C25" s="19" t="s">
        <v>188</v>
      </c>
      <c r="D25" s="59"/>
      <c r="E25" s="234"/>
    </row>
    <row r="26" spans="1:5" s="5" customFormat="1" ht="12.75" customHeight="1">
      <c r="A26" s="233">
        <v>18</v>
      </c>
      <c r="B26" s="206" t="s">
        <v>2</v>
      </c>
      <c r="C26" s="19" t="s">
        <v>189</v>
      </c>
      <c r="D26" s="59"/>
      <c r="E26" s="235"/>
    </row>
    <row r="27" spans="1:5" s="5" customFormat="1" ht="12.75" customHeight="1">
      <c r="A27" s="233">
        <v>19</v>
      </c>
      <c r="B27" s="206" t="s">
        <v>2</v>
      </c>
      <c r="C27" s="19" t="s">
        <v>190</v>
      </c>
      <c r="D27" s="59"/>
      <c r="E27" s="235"/>
    </row>
    <row r="28" spans="1:5" s="5" customFormat="1" ht="12.75" customHeight="1">
      <c r="A28" s="233">
        <v>20</v>
      </c>
      <c r="B28" s="206" t="s">
        <v>2</v>
      </c>
      <c r="C28" s="19" t="s">
        <v>191</v>
      </c>
      <c r="D28" s="59"/>
      <c r="E28" s="235"/>
    </row>
    <row r="29" spans="1:5" s="5" customFormat="1" ht="12.75" customHeight="1">
      <c r="A29" s="233">
        <v>21</v>
      </c>
      <c r="B29" s="206" t="s">
        <v>2</v>
      </c>
      <c r="C29" s="19" t="s">
        <v>192</v>
      </c>
      <c r="D29" s="59"/>
      <c r="E29" s="235"/>
    </row>
    <row r="30" spans="1:5" s="5" customFormat="1" ht="12.75" customHeight="1">
      <c r="A30" s="233">
        <v>22</v>
      </c>
      <c r="B30" s="206" t="s">
        <v>2</v>
      </c>
      <c r="C30" s="19" t="s">
        <v>193</v>
      </c>
      <c r="D30" s="59"/>
      <c r="E30" s="85"/>
    </row>
    <row r="31" spans="1:5" s="5" customFormat="1" ht="12.75" customHeight="1">
      <c r="A31" s="233">
        <v>23</v>
      </c>
      <c r="B31" s="206" t="s">
        <v>3</v>
      </c>
      <c r="C31" s="19" t="s">
        <v>280</v>
      </c>
      <c r="D31" s="59"/>
      <c r="E31" s="85"/>
    </row>
    <row r="32" spans="1:5" s="5" customFormat="1" ht="12.75" customHeight="1">
      <c r="A32" s="233">
        <v>24</v>
      </c>
      <c r="B32" s="206" t="s">
        <v>194</v>
      </c>
      <c r="C32" s="19" t="s">
        <v>195</v>
      </c>
      <c r="D32" s="59"/>
      <c r="E32" s="85"/>
    </row>
    <row r="33" spans="1:5" s="5" customFormat="1" ht="12.75" customHeight="1">
      <c r="A33" s="233">
        <v>25</v>
      </c>
      <c r="B33" s="206" t="s">
        <v>194</v>
      </c>
      <c r="C33" s="19" t="s">
        <v>196</v>
      </c>
      <c r="D33" s="59"/>
      <c r="E33" s="85"/>
    </row>
    <row r="34" spans="1:5" s="5" customFormat="1" ht="12.75" customHeight="1">
      <c r="A34" s="233">
        <v>26</v>
      </c>
      <c r="B34" s="206" t="s">
        <v>194</v>
      </c>
      <c r="C34" s="19" t="s">
        <v>197</v>
      </c>
      <c r="D34" s="59"/>
      <c r="E34" s="85"/>
    </row>
    <row r="35" spans="1:5" s="5" customFormat="1" ht="12.75" customHeight="1">
      <c r="A35" s="233">
        <v>27</v>
      </c>
      <c r="B35" s="206" t="s">
        <v>194</v>
      </c>
      <c r="C35" s="19" t="s">
        <v>198</v>
      </c>
      <c r="D35" s="59"/>
      <c r="E35" s="85"/>
    </row>
    <row r="36" spans="1:5" s="5" customFormat="1" ht="12.75" customHeight="1">
      <c r="A36" s="233">
        <v>28</v>
      </c>
      <c r="B36" s="206" t="s">
        <v>194</v>
      </c>
      <c r="C36" s="19" t="s">
        <v>199</v>
      </c>
      <c r="D36" s="59"/>
      <c r="E36" s="85"/>
    </row>
    <row r="37" spans="1:5" s="5" customFormat="1" ht="12.75" customHeight="1">
      <c r="A37" s="233">
        <v>29</v>
      </c>
      <c r="B37" s="206" t="s">
        <v>194</v>
      </c>
      <c r="C37" s="19" t="s">
        <v>200</v>
      </c>
      <c r="D37" s="236"/>
      <c r="E37" s="85"/>
    </row>
    <row r="38" spans="1:5" s="5" customFormat="1" ht="12.75" customHeight="1">
      <c r="A38" s="233">
        <v>30</v>
      </c>
      <c r="B38" s="19" t="s">
        <v>194</v>
      </c>
      <c r="C38" s="19" t="s">
        <v>201</v>
      </c>
      <c r="D38" s="236"/>
      <c r="E38" s="85"/>
    </row>
    <row r="39" spans="1:5" s="5" customFormat="1" ht="12.75" customHeight="1">
      <c r="A39" s="233">
        <v>31</v>
      </c>
      <c r="B39" s="19" t="s">
        <v>4</v>
      </c>
      <c r="C39" s="206" t="s">
        <v>202</v>
      </c>
      <c r="D39" s="59"/>
      <c r="E39" s="85"/>
    </row>
    <row r="40" spans="1:5" s="5" customFormat="1" ht="12.75" customHeight="1">
      <c r="A40" s="233">
        <v>32</v>
      </c>
      <c r="B40" s="19" t="s">
        <v>4</v>
      </c>
      <c r="C40" s="19" t="s">
        <v>203</v>
      </c>
      <c r="D40" s="59"/>
      <c r="E40" s="85"/>
    </row>
    <row r="41" spans="1:5" s="5" customFormat="1" ht="12.75" customHeight="1">
      <c r="A41" s="233">
        <v>33</v>
      </c>
      <c r="B41" s="19" t="s">
        <v>4</v>
      </c>
      <c r="C41" s="19" t="s">
        <v>204</v>
      </c>
      <c r="D41" s="59"/>
      <c r="E41" s="85"/>
    </row>
    <row r="42" spans="1:5" s="5" customFormat="1" ht="12.75" customHeight="1">
      <c r="A42" s="233">
        <v>34</v>
      </c>
      <c r="B42" s="206" t="s">
        <v>4</v>
      </c>
      <c r="C42" s="206" t="s">
        <v>205</v>
      </c>
      <c r="D42" s="59"/>
      <c r="E42" s="85"/>
    </row>
    <row r="43" spans="1:5" s="5" customFormat="1" ht="12.75" customHeight="1">
      <c r="A43" s="233">
        <v>35</v>
      </c>
      <c r="B43" s="19" t="s">
        <v>4</v>
      </c>
      <c r="C43" s="19" t="s">
        <v>206</v>
      </c>
      <c r="D43" s="236"/>
      <c r="E43" s="85"/>
    </row>
    <row r="44" spans="1:5" s="5" customFormat="1" ht="12.75" customHeight="1">
      <c r="A44" s="233">
        <v>36</v>
      </c>
      <c r="B44" s="19" t="s">
        <v>4</v>
      </c>
      <c r="C44" s="19" t="s">
        <v>207</v>
      </c>
      <c r="D44" s="59"/>
      <c r="E44" s="85"/>
    </row>
    <row r="45" spans="1:5" s="5" customFormat="1" ht="12.75" customHeight="1">
      <c r="A45" s="233">
        <v>37</v>
      </c>
      <c r="B45" s="206" t="s">
        <v>4</v>
      </c>
      <c r="C45" s="206" t="s">
        <v>208</v>
      </c>
      <c r="D45" s="59"/>
      <c r="E45" s="85"/>
    </row>
    <row r="46" spans="1:5" s="5" customFormat="1" ht="12.75" customHeight="1">
      <c r="A46" s="233">
        <v>38</v>
      </c>
      <c r="B46" s="206" t="s">
        <v>4</v>
      </c>
      <c r="C46" s="19" t="s">
        <v>209</v>
      </c>
      <c r="D46" s="59"/>
      <c r="E46" s="85"/>
    </row>
    <row r="47" spans="1:5" s="5" customFormat="1" ht="12.75" customHeight="1">
      <c r="A47" s="233">
        <v>39</v>
      </c>
      <c r="B47" s="206" t="s">
        <v>5</v>
      </c>
      <c r="C47" s="19" t="s">
        <v>210</v>
      </c>
      <c r="D47" s="59"/>
      <c r="E47" s="85"/>
    </row>
    <row r="48" spans="1:5" ht="12.75">
      <c r="A48" s="233">
        <v>40</v>
      </c>
      <c r="B48" s="206" t="s">
        <v>5</v>
      </c>
      <c r="C48" s="19" t="s">
        <v>211</v>
      </c>
      <c r="D48" s="59"/>
      <c r="E48" s="85"/>
    </row>
    <row r="49" spans="1:5" s="27" customFormat="1" ht="13.5" thickBot="1">
      <c r="A49" s="237">
        <v>41</v>
      </c>
      <c r="B49" s="38" t="s">
        <v>5</v>
      </c>
      <c r="C49" s="38" t="s">
        <v>212</v>
      </c>
      <c r="D49" s="49"/>
      <c r="E49" s="269"/>
    </row>
    <row r="50" spans="1:5" ht="6" customHeight="1">
      <c r="A50" s="96"/>
      <c r="B50" s="96"/>
      <c r="C50" s="96"/>
      <c r="D50" s="96"/>
      <c r="E50" s="96"/>
    </row>
    <row r="51" spans="1:5" ht="12.75">
      <c r="A51" s="96"/>
      <c r="B51" s="536" t="s">
        <v>29</v>
      </c>
      <c r="C51" s="536"/>
      <c r="D51" s="536"/>
      <c r="E51" s="96"/>
    </row>
    <row r="52" spans="1:5" ht="6" customHeight="1">
      <c r="A52" s="96"/>
      <c r="B52" s="96"/>
      <c r="C52" s="96"/>
      <c r="D52" s="96"/>
      <c r="E52" s="96"/>
    </row>
  </sheetData>
  <sheetProtection/>
  <mergeCells count="2">
    <mergeCell ref="A7:D7"/>
    <mergeCell ref="B51:D51"/>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2.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9.140625" defaultRowHeight="12.75"/>
  <cols>
    <col min="1" max="1" width="4.421875" style="2" customWidth="1"/>
    <col min="2" max="2" width="31.140625" style="5" bestFit="1" customWidth="1"/>
    <col min="3" max="10" width="9.7109375" style="2" customWidth="1"/>
    <col min="11" max="11" width="9.7109375" style="7" customWidth="1"/>
    <col min="12" max="12" width="2.7109375" style="7" customWidth="1"/>
    <col min="13" max="16384" width="9.140625" style="2" customWidth="1"/>
  </cols>
  <sheetData>
    <row r="1" spans="1:12" s="8" customFormat="1" ht="57" customHeight="1">
      <c r="A1" s="13"/>
      <c r="B1" s="13"/>
      <c r="C1" s="13"/>
      <c r="D1" s="13"/>
      <c r="E1" s="13"/>
      <c r="F1" s="13"/>
      <c r="G1" s="13"/>
      <c r="H1" s="13"/>
      <c r="I1" s="13"/>
      <c r="J1" s="13"/>
      <c r="K1" s="13"/>
      <c r="L1" s="13"/>
    </row>
    <row r="2" spans="1:12" s="8" customFormat="1" ht="7.5" customHeight="1">
      <c r="A2" s="14"/>
      <c r="B2" s="14"/>
      <c r="C2" s="14"/>
      <c r="D2" s="14"/>
      <c r="E2" s="14"/>
      <c r="F2" s="14"/>
      <c r="G2" s="14"/>
      <c r="H2" s="14"/>
      <c r="I2" s="14"/>
      <c r="J2" s="14"/>
      <c r="K2" s="14"/>
      <c r="L2" s="13"/>
    </row>
    <row r="3" spans="1:12" s="8" customFormat="1" ht="15" customHeight="1">
      <c r="A3" s="13"/>
      <c r="B3" s="13"/>
      <c r="C3" s="13"/>
      <c r="D3" s="13"/>
      <c r="E3" s="13"/>
      <c r="F3" s="13"/>
      <c r="G3" s="13"/>
      <c r="H3" s="13"/>
      <c r="I3" s="13"/>
      <c r="J3" s="13"/>
      <c r="K3" s="13"/>
      <c r="L3" s="13"/>
    </row>
    <row r="4" spans="1:12" s="5" customFormat="1" ht="12.75">
      <c r="A4" s="44" t="str">
        <f>'Table of contents'!A4</f>
        <v>Mental health services in Australia</v>
      </c>
      <c r="B4" s="45"/>
      <c r="C4" s="46"/>
      <c r="D4" s="46"/>
      <c r="E4" s="46"/>
      <c r="F4" s="46"/>
      <c r="G4" s="46"/>
      <c r="H4" s="46"/>
      <c r="I4" s="46"/>
      <c r="J4" s="46"/>
      <c r="K4" s="47"/>
      <c r="L4" s="48"/>
    </row>
    <row r="5" spans="1:12" s="5" customFormat="1" ht="13.5" thickBot="1">
      <c r="A5" s="49" t="str">
        <f>'Table of contents'!A5</f>
        <v>RMHC: Residential mental health care (version 1.0)</v>
      </c>
      <c r="B5" s="50"/>
      <c r="C5" s="50"/>
      <c r="D5" s="50"/>
      <c r="E5" s="50"/>
      <c r="F5" s="50"/>
      <c r="G5" s="50"/>
      <c r="H5" s="50"/>
      <c r="I5" s="50"/>
      <c r="J5" s="534" t="s">
        <v>89</v>
      </c>
      <c r="K5" s="534"/>
      <c r="L5" s="48"/>
    </row>
    <row r="6" spans="1:12" s="5" customFormat="1" ht="6" customHeight="1">
      <c r="A6" s="51"/>
      <c r="B6" s="52"/>
      <c r="C6" s="52"/>
      <c r="D6" s="52"/>
      <c r="E6" s="52"/>
      <c r="F6" s="52"/>
      <c r="G6" s="52"/>
      <c r="H6" s="52"/>
      <c r="I6" s="52"/>
      <c r="J6" s="52"/>
      <c r="K6" s="53"/>
      <c r="L6" s="48"/>
    </row>
    <row r="7" spans="1:12" s="5" customFormat="1" ht="15.75" customHeight="1" thickBot="1">
      <c r="A7" s="539" t="s">
        <v>265</v>
      </c>
      <c r="B7" s="539"/>
      <c r="C7" s="539"/>
      <c r="D7" s="539"/>
      <c r="E7" s="539"/>
      <c r="F7" s="539"/>
      <c r="G7" s="539"/>
      <c r="H7" s="539"/>
      <c r="I7" s="539"/>
      <c r="J7" s="539"/>
      <c r="K7" s="539"/>
      <c r="L7" s="48"/>
    </row>
    <row r="8" spans="1:12" s="6" customFormat="1" ht="15" customHeight="1" thickBot="1">
      <c r="A8" s="54"/>
      <c r="B8" s="54"/>
      <c r="C8" s="54" t="s">
        <v>36</v>
      </c>
      <c r="D8" s="54" t="s">
        <v>37</v>
      </c>
      <c r="E8" s="54" t="s">
        <v>38</v>
      </c>
      <c r="F8" s="54" t="s">
        <v>39</v>
      </c>
      <c r="G8" s="54" t="s">
        <v>40</v>
      </c>
      <c r="H8" s="54" t="s">
        <v>41</v>
      </c>
      <c r="I8" s="54" t="s">
        <v>311</v>
      </c>
      <c r="J8" s="54" t="s">
        <v>42</v>
      </c>
      <c r="K8" s="54" t="s">
        <v>43</v>
      </c>
      <c r="L8" s="55"/>
    </row>
    <row r="9" spans="1:12" s="5" customFormat="1" ht="12.75" customHeight="1">
      <c r="A9" s="56">
        <v>1</v>
      </c>
      <c r="B9" s="57"/>
      <c r="C9" s="537" t="s">
        <v>71</v>
      </c>
      <c r="D9" s="537"/>
      <c r="E9" s="537"/>
      <c r="F9" s="537"/>
      <c r="G9" s="537"/>
      <c r="H9" s="537"/>
      <c r="I9" s="537"/>
      <c r="J9" s="537"/>
      <c r="K9" s="537"/>
      <c r="L9" s="48"/>
    </row>
    <row r="10" spans="1:12" s="5" customFormat="1" ht="12.75" customHeight="1">
      <c r="A10" s="58">
        <v>2</v>
      </c>
      <c r="B10" s="19" t="s">
        <v>30</v>
      </c>
      <c r="C10" s="60">
        <v>341</v>
      </c>
      <c r="D10" s="60">
        <v>4015</v>
      </c>
      <c r="E10" s="60" t="s">
        <v>44</v>
      </c>
      <c r="F10" s="60">
        <v>334</v>
      </c>
      <c r="G10" s="60">
        <v>1857</v>
      </c>
      <c r="H10" s="60">
        <v>1098</v>
      </c>
      <c r="I10" s="60" t="s">
        <v>286</v>
      </c>
      <c r="J10" s="60">
        <v>104</v>
      </c>
      <c r="K10" s="60">
        <v>7749</v>
      </c>
      <c r="L10" s="48"/>
    </row>
    <row r="11" spans="1:12" s="5" customFormat="1" ht="12.75" customHeight="1">
      <c r="A11" s="58">
        <v>3</v>
      </c>
      <c r="B11" s="19" t="s">
        <v>33</v>
      </c>
      <c r="C11" s="61">
        <v>220</v>
      </c>
      <c r="D11" s="60">
        <v>3236</v>
      </c>
      <c r="E11" s="60" t="s">
        <v>44</v>
      </c>
      <c r="F11" s="60">
        <v>133</v>
      </c>
      <c r="G11" s="60">
        <v>1465</v>
      </c>
      <c r="H11" s="60">
        <v>615</v>
      </c>
      <c r="I11" s="60" t="s">
        <v>286</v>
      </c>
      <c r="J11" s="60">
        <v>104</v>
      </c>
      <c r="K11" s="60">
        <v>5819</v>
      </c>
      <c r="L11" s="48"/>
    </row>
    <row r="12" spans="1:12" s="5" customFormat="1" ht="12.75" customHeight="1">
      <c r="A12" s="58">
        <v>4</v>
      </c>
      <c r="B12" s="19" t="s">
        <v>213</v>
      </c>
      <c r="C12" s="21">
        <v>1.55</v>
      </c>
      <c r="D12" s="21">
        <v>1.2407293</v>
      </c>
      <c r="E12" s="60" t="s">
        <v>44</v>
      </c>
      <c r="F12" s="21">
        <v>2.5112782</v>
      </c>
      <c r="G12" s="21">
        <v>1.2675768</v>
      </c>
      <c r="H12" s="21">
        <v>1.7853659</v>
      </c>
      <c r="I12" s="21" t="s">
        <v>44</v>
      </c>
      <c r="J12" s="21">
        <v>1</v>
      </c>
      <c r="K12" s="21">
        <v>1.3316721</v>
      </c>
      <c r="L12" s="48"/>
    </row>
    <row r="13" spans="1:12" s="5" customFormat="1" ht="12.75" customHeight="1">
      <c r="A13" s="58">
        <v>5</v>
      </c>
      <c r="B13" s="59" t="s">
        <v>31</v>
      </c>
      <c r="C13" s="60">
        <v>39060</v>
      </c>
      <c r="D13" s="60">
        <v>155757</v>
      </c>
      <c r="E13" s="60" t="s">
        <v>44</v>
      </c>
      <c r="F13" s="60">
        <v>3128</v>
      </c>
      <c r="G13" s="60">
        <v>42209</v>
      </c>
      <c r="H13" s="60">
        <v>51952</v>
      </c>
      <c r="I13" s="60" t="s">
        <v>286</v>
      </c>
      <c r="J13" s="60">
        <v>9595</v>
      </c>
      <c r="K13" s="60">
        <v>301701</v>
      </c>
      <c r="L13" s="48"/>
    </row>
    <row r="14" spans="1:12" s="5" customFormat="1" ht="12.75" customHeight="1">
      <c r="A14" s="58">
        <v>6</v>
      </c>
      <c r="B14" s="59" t="s">
        <v>32</v>
      </c>
      <c r="C14" s="21">
        <v>114.54545</v>
      </c>
      <c r="D14" s="21">
        <v>38.793773</v>
      </c>
      <c r="E14" s="60" t="s">
        <v>44</v>
      </c>
      <c r="F14" s="21">
        <v>9.3652695</v>
      </c>
      <c r="G14" s="21">
        <v>22.729672</v>
      </c>
      <c r="H14" s="21">
        <v>47.315118</v>
      </c>
      <c r="I14" s="21" t="s">
        <v>44</v>
      </c>
      <c r="J14" s="21">
        <v>92.259615</v>
      </c>
      <c r="K14" s="21">
        <v>38.934185</v>
      </c>
      <c r="L14" s="48"/>
    </row>
    <row r="15" spans="1:12" s="5" customFormat="1" ht="12.75" customHeight="1">
      <c r="A15" s="58">
        <v>7</v>
      </c>
      <c r="B15" s="59"/>
      <c r="C15" s="62"/>
      <c r="D15" s="62"/>
      <c r="E15" s="62"/>
      <c r="F15" s="62"/>
      <c r="G15" s="62"/>
      <c r="H15" s="62"/>
      <c r="I15" s="62"/>
      <c r="J15" s="62"/>
      <c r="K15" s="62"/>
      <c r="L15" s="48"/>
    </row>
    <row r="16" spans="1:12" s="5" customFormat="1" ht="12.75" customHeight="1">
      <c r="A16" s="58">
        <v>8</v>
      </c>
      <c r="B16" s="250"/>
      <c r="C16" s="538" t="s">
        <v>310</v>
      </c>
      <c r="D16" s="538"/>
      <c r="E16" s="538"/>
      <c r="F16" s="538"/>
      <c r="G16" s="538"/>
      <c r="H16" s="538"/>
      <c r="I16" s="538"/>
      <c r="J16" s="538"/>
      <c r="K16" s="538"/>
      <c r="L16" s="48"/>
    </row>
    <row r="17" spans="1:12" s="5" customFormat="1" ht="12.75" customHeight="1">
      <c r="A17" s="58">
        <v>9</v>
      </c>
      <c r="B17" s="59" t="s">
        <v>30</v>
      </c>
      <c r="C17" s="34">
        <v>0.4507305</v>
      </c>
      <c r="D17" s="34">
        <v>6.8207656</v>
      </c>
      <c r="E17" s="21" t="s">
        <v>44</v>
      </c>
      <c r="F17" s="34">
        <v>1.2939467</v>
      </c>
      <c r="G17" s="34">
        <v>10.978402</v>
      </c>
      <c r="H17" s="34">
        <v>21.310664</v>
      </c>
      <c r="I17" s="21" t="s">
        <v>44</v>
      </c>
      <c r="J17" s="34">
        <v>4.257671</v>
      </c>
      <c r="K17" s="34">
        <v>3.3346357</v>
      </c>
      <c r="L17" s="48"/>
    </row>
    <row r="18" spans="1:12" s="5" customFormat="1" ht="12.75" customHeight="1">
      <c r="A18" s="58">
        <v>10</v>
      </c>
      <c r="B18" s="59" t="s">
        <v>33</v>
      </c>
      <c r="C18" s="34">
        <v>0.2907939</v>
      </c>
      <c r="D18" s="34">
        <v>5.4973842</v>
      </c>
      <c r="E18" s="21" t="s">
        <v>44</v>
      </c>
      <c r="F18" s="34">
        <v>0.5152542</v>
      </c>
      <c r="G18" s="34">
        <v>8.6609365</v>
      </c>
      <c r="H18" s="34">
        <v>11.936301</v>
      </c>
      <c r="I18" s="21" t="s">
        <v>44</v>
      </c>
      <c r="J18" s="34">
        <v>4.257671</v>
      </c>
      <c r="K18" s="34">
        <v>2.5040966</v>
      </c>
      <c r="L18" s="48"/>
    </row>
    <row r="19" spans="1:12" s="5" customFormat="1" ht="13.5" customHeight="1" thickBot="1">
      <c r="A19" s="63">
        <v>11</v>
      </c>
      <c r="B19" s="49" t="s">
        <v>31</v>
      </c>
      <c r="C19" s="64">
        <v>51.629126</v>
      </c>
      <c r="D19" s="64">
        <v>264.60323</v>
      </c>
      <c r="E19" s="65" t="s">
        <v>44</v>
      </c>
      <c r="F19" s="64">
        <v>12.11816</v>
      </c>
      <c r="G19" s="64">
        <v>249.53547</v>
      </c>
      <c r="H19" s="66">
        <v>1008.3166</v>
      </c>
      <c r="I19" s="64" t="s">
        <v>44</v>
      </c>
      <c r="J19" s="64">
        <v>392.81109</v>
      </c>
      <c r="K19" s="64">
        <v>129.83132</v>
      </c>
      <c r="L19" s="48"/>
    </row>
    <row r="20" spans="1:12" ht="6" customHeight="1">
      <c r="A20" s="67"/>
      <c r="B20" s="68"/>
      <c r="C20" s="48"/>
      <c r="D20" s="48"/>
      <c r="E20" s="48"/>
      <c r="F20" s="48"/>
      <c r="G20" s="48"/>
      <c r="H20" s="48"/>
      <c r="I20" s="48"/>
      <c r="J20" s="48"/>
      <c r="K20" s="48"/>
      <c r="L20" s="48"/>
    </row>
    <row r="21" spans="1:12" ht="12.75" customHeight="1">
      <c r="A21" s="512" t="s">
        <v>44</v>
      </c>
      <c r="B21" s="533" t="s">
        <v>332</v>
      </c>
      <c r="C21" s="533"/>
      <c r="D21" s="533"/>
      <c r="E21" s="533"/>
      <c r="F21" s="533"/>
      <c r="G21" s="533"/>
      <c r="H21" s="533"/>
      <c r="I21" s="533"/>
      <c r="J21" s="533"/>
      <c r="K21" s="533"/>
      <c r="L21" s="48"/>
    </row>
    <row r="22" spans="1:12" ht="12.75" customHeight="1">
      <c r="A22" s="387" t="s">
        <v>286</v>
      </c>
      <c r="B22" s="540" t="s">
        <v>309</v>
      </c>
      <c r="C22" s="540"/>
      <c r="D22" s="540"/>
      <c r="E22" s="540"/>
      <c r="F22" s="540"/>
      <c r="G22" s="540"/>
      <c r="H22" s="540"/>
      <c r="I22" s="540"/>
      <c r="J22" s="540"/>
      <c r="K22" s="540"/>
      <c r="L22" s="48"/>
    </row>
    <row r="23" spans="1:12" ht="12.75" customHeight="1">
      <c r="A23" s="512" t="s">
        <v>115</v>
      </c>
      <c r="B23" s="540" t="s">
        <v>371</v>
      </c>
      <c r="C23" s="540"/>
      <c r="D23" s="540"/>
      <c r="E23" s="540"/>
      <c r="F23" s="540"/>
      <c r="G23" s="540"/>
      <c r="H23" s="540"/>
      <c r="I23" s="540"/>
      <c r="J23" s="540"/>
      <c r="K23" s="540"/>
      <c r="L23" s="48"/>
    </row>
    <row r="24" spans="1:12" s="532" customFormat="1" ht="21" customHeight="1">
      <c r="A24" s="531" t="s">
        <v>46</v>
      </c>
      <c r="B24" s="541" t="s">
        <v>394</v>
      </c>
      <c r="C24" s="541"/>
      <c r="D24" s="541"/>
      <c r="E24" s="541"/>
      <c r="F24" s="541"/>
      <c r="G24" s="541"/>
      <c r="H24" s="541"/>
      <c r="I24" s="541"/>
      <c r="J24" s="541"/>
      <c r="K24" s="541"/>
      <c r="L24" s="48"/>
    </row>
    <row r="25" spans="1:12" ht="6" customHeight="1">
      <c r="A25" s="69"/>
      <c r="B25" s="535"/>
      <c r="C25" s="535"/>
      <c r="D25" s="535"/>
      <c r="E25" s="535"/>
      <c r="F25" s="535"/>
      <c r="G25" s="535"/>
      <c r="H25" s="535"/>
      <c r="I25" s="535"/>
      <c r="J25" s="535"/>
      <c r="K25" s="535"/>
      <c r="L25" s="48"/>
    </row>
    <row r="26" spans="1:12" ht="11.25" customHeight="1">
      <c r="A26" s="70"/>
      <c r="B26" s="536" t="s">
        <v>29</v>
      </c>
      <c r="C26" s="536"/>
      <c r="D26" s="536"/>
      <c r="E26" s="536"/>
      <c r="F26" s="536"/>
      <c r="G26" s="536"/>
      <c r="H26" s="536"/>
      <c r="I26" s="536"/>
      <c r="J26" s="536"/>
      <c r="K26" s="536"/>
      <c r="L26" s="48"/>
    </row>
    <row r="27" spans="1:12" ht="6" customHeight="1">
      <c r="A27" s="48"/>
      <c r="B27" s="48"/>
      <c r="C27" s="48"/>
      <c r="D27" s="48"/>
      <c r="E27" s="48"/>
      <c r="F27" s="48"/>
      <c r="G27" s="48"/>
      <c r="H27" s="48"/>
      <c r="I27" s="48"/>
      <c r="J27" s="48"/>
      <c r="K27" s="48"/>
      <c r="L27" s="48"/>
    </row>
  </sheetData>
  <sheetProtection/>
  <mergeCells count="10">
    <mergeCell ref="B21:K21"/>
    <mergeCell ref="J5:K5"/>
    <mergeCell ref="B25:K25"/>
    <mergeCell ref="B26:K26"/>
    <mergeCell ref="C9:K9"/>
    <mergeCell ref="C16:K16"/>
    <mergeCell ref="A7:K7"/>
    <mergeCell ref="B22:K22"/>
    <mergeCell ref="B24:K24"/>
    <mergeCell ref="B23:K23"/>
  </mergeCells>
  <conditionalFormatting sqref="C12:K12 C14:K14 C17:K19">
    <cfRule type="expression" priority="1" dxfId="3">
      <formula>C12&lt;0.05</formula>
    </cfRule>
  </conditionalFormatting>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3.xml><?xml version="1.0" encoding="utf-8"?>
<worksheet xmlns="http://schemas.openxmlformats.org/spreadsheetml/2006/main" xmlns:r="http://schemas.openxmlformats.org/officeDocument/2006/relationships">
  <dimension ref="A1:P119"/>
  <sheetViews>
    <sheetView zoomScalePageLayoutView="0" workbookViewId="0" topLeftCell="A1">
      <selection activeCell="A1" sqref="A1"/>
    </sheetView>
  </sheetViews>
  <sheetFormatPr defaultColWidth="9.140625" defaultRowHeight="12.75"/>
  <cols>
    <col min="1" max="1" width="4.421875" style="2" customWidth="1"/>
    <col min="2" max="2" width="14.28125" style="2" bestFit="1" customWidth="1"/>
    <col min="3" max="3" width="8.00390625" style="2" bestFit="1" customWidth="1"/>
    <col min="4" max="4" width="31.140625" style="2" bestFit="1" customWidth="1"/>
    <col min="5" max="14" width="9.7109375" style="2" customWidth="1"/>
    <col min="15" max="15" width="17.28125" style="2" customWidth="1"/>
    <col min="16" max="16" width="2.7109375" style="2" customWidth="1"/>
    <col min="17" max="16384" width="9.140625" style="2" customWidth="1"/>
  </cols>
  <sheetData>
    <row r="1" spans="1:16" s="8" customFormat="1" ht="57" customHeight="1">
      <c r="A1" s="15"/>
      <c r="B1" s="15"/>
      <c r="C1" s="15"/>
      <c r="D1" s="15"/>
      <c r="E1" s="15"/>
      <c r="F1" s="15"/>
      <c r="G1" s="15"/>
      <c r="H1" s="15"/>
      <c r="I1" s="15"/>
      <c r="J1" s="15"/>
      <c r="K1" s="15"/>
      <c r="L1" s="15"/>
      <c r="M1" s="15"/>
      <c r="N1" s="15"/>
      <c r="O1" s="15"/>
      <c r="P1" s="15"/>
    </row>
    <row r="2" spans="1:16" s="8" customFormat="1" ht="7.5" customHeight="1">
      <c r="A2" s="296"/>
      <c r="B2" s="296"/>
      <c r="C2" s="296"/>
      <c r="D2" s="296"/>
      <c r="E2" s="296"/>
      <c r="F2" s="296"/>
      <c r="G2" s="296"/>
      <c r="H2" s="296"/>
      <c r="I2" s="296"/>
      <c r="J2" s="296"/>
      <c r="K2" s="296"/>
      <c r="L2" s="296"/>
      <c r="M2" s="296"/>
      <c r="N2" s="296"/>
      <c r="O2" s="296"/>
      <c r="P2" s="15"/>
    </row>
    <row r="3" spans="1:16" s="8" customFormat="1" ht="15" customHeight="1">
      <c r="A3" s="15"/>
      <c r="B3" s="15"/>
      <c r="C3" s="15"/>
      <c r="D3" s="15"/>
      <c r="E3" s="15"/>
      <c r="F3" s="15"/>
      <c r="G3" s="15"/>
      <c r="H3" s="15"/>
      <c r="I3" s="15"/>
      <c r="J3" s="15"/>
      <c r="K3" s="15"/>
      <c r="L3" s="15"/>
      <c r="M3" s="15"/>
      <c r="N3" s="15"/>
      <c r="O3" s="15"/>
      <c r="P3" s="15"/>
    </row>
    <row r="4" spans="1:16" s="5" customFormat="1" ht="12.75">
      <c r="A4" s="44" t="str">
        <f>'Table of contents'!A4</f>
        <v>Mental health services in Australia</v>
      </c>
      <c r="B4" s="44"/>
      <c r="C4" s="71"/>
      <c r="D4" s="71"/>
      <c r="E4" s="71"/>
      <c r="F4" s="71"/>
      <c r="G4" s="71"/>
      <c r="H4" s="71"/>
      <c r="I4" s="46"/>
      <c r="J4" s="46"/>
      <c r="K4" s="72"/>
      <c r="L4" s="72"/>
      <c r="M4" s="72"/>
      <c r="N4" s="72"/>
      <c r="O4" s="72"/>
      <c r="P4" s="72"/>
    </row>
    <row r="5" spans="1:16" s="5" customFormat="1" ht="13.5" thickBot="1">
      <c r="A5" s="49" t="str">
        <f>'Table of contents'!A5</f>
        <v>RMHC: Residential mental health care (version 1.0)</v>
      </c>
      <c r="B5" s="49"/>
      <c r="C5" s="50"/>
      <c r="D5" s="50"/>
      <c r="E5" s="50"/>
      <c r="F5" s="50"/>
      <c r="G5" s="50"/>
      <c r="H5" s="50"/>
      <c r="I5" s="50"/>
      <c r="J5" s="50"/>
      <c r="K5" s="313"/>
      <c r="L5" s="313"/>
      <c r="M5" s="336"/>
      <c r="N5" s="344"/>
      <c r="O5" s="313" t="s">
        <v>89</v>
      </c>
      <c r="P5" s="72"/>
    </row>
    <row r="6" spans="1:16" s="5" customFormat="1" ht="6" customHeight="1">
      <c r="A6" s="314"/>
      <c r="B6" s="314"/>
      <c r="C6" s="314"/>
      <c r="D6" s="314"/>
      <c r="E6" s="314"/>
      <c r="F6" s="314"/>
      <c r="G6" s="314"/>
      <c r="H6" s="314"/>
      <c r="I6" s="314"/>
      <c r="J6" s="314"/>
      <c r="K6" s="314"/>
      <c r="L6" s="314"/>
      <c r="M6" s="338"/>
      <c r="N6" s="350"/>
      <c r="O6" s="314"/>
      <c r="P6" s="314"/>
    </row>
    <row r="7" spans="1:16" s="5" customFormat="1" ht="15.75" customHeight="1" thickBot="1">
      <c r="A7" s="544" t="s">
        <v>266</v>
      </c>
      <c r="B7" s="544"/>
      <c r="C7" s="544"/>
      <c r="D7" s="544"/>
      <c r="E7" s="544"/>
      <c r="F7" s="544"/>
      <c r="G7" s="544"/>
      <c r="H7" s="544"/>
      <c r="I7" s="544"/>
      <c r="J7" s="544"/>
      <c r="K7" s="544"/>
      <c r="L7" s="544"/>
      <c r="M7" s="544"/>
      <c r="N7" s="544"/>
      <c r="O7" s="544"/>
      <c r="P7" s="314"/>
    </row>
    <row r="8" spans="1:16" s="6" customFormat="1" ht="38.25" customHeight="1" thickBot="1">
      <c r="A8" s="74"/>
      <c r="B8" s="88" t="s">
        <v>73</v>
      </c>
      <c r="C8" s="323" t="s">
        <v>128</v>
      </c>
      <c r="D8" s="323" t="s">
        <v>149</v>
      </c>
      <c r="E8" s="75" t="s">
        <v>159</v>
      </c>
      <c r="F8" s="75" t="s">
        <v>160</v>
      </c>
      <c r="G8" s="75" t="s">
        <v>161</v>
      </c>
      <c r="H8" s="75" t="s">
        <v>162</v>
      </c>
      <c r="I8" s="75" t="s">
        <v>163</v>
      </c>
      <c r="J8" s="75" t="s">
        <v>164</v>
      </c>
      <c r="K8" s="75" t="s">
        <v>165</v>
      </c>
      <c r="L8" s="75" t="s">
        <v>166</v>
      </c>
      <c r="M8" s="75" t="s">
        <v>167</v>
      </c>
      <c r="N8" s="75" t="s">
        <v>214</v>
      </c>
      <c r="O8" s="75" t="s">
        <v>327</v>
      </c>
      <c r="P8" s="76"/>
    </row>
    <row r="9" spans="1:16" s="5" customFormat="1" ht="12.75" customHeight="1">
      <c r="A9" s="58">
        <v>1</v>
      </c>
      <c r="B9" s="324" t="s">
        <v>137</v>
      </c>
      <c r="C9" s="77"/>
      <c r="D9" s="77"/>
      <c r="E9" s="547" t="s">
        <v>137</v>
      </c>
      <c r="F9" s="547"/>
      <c r="G9" s="547"/>
      <c r="H9" s="547"/>
      <c r="I9" s="547"/>
      <c r="J9" s="547"/>
      <c r="K9" s="547"/>
      <c r="L9" s="547"/>
      <c r="M9" s="547"/>
      <c r="N9" s="547"/>
      <c r="O9" s="345"/>
      <c r="P9" s="314"/>
    </row>
    <row r="10" spans="1:16" s="5" customFormat="1" ht="12.75" customHeight="1">
      <c r="A10" s="58">
        <v>2</v>
      </c>
      <c r="B10" s="324" t="s">
        <v>137</v>
      </c>
      <c r="C10" s="19" t="s">
        <v>71</v>
      </c>
      <c r="D10" s="19" t="s">
        <v>30</v>
      </c>
      <c r="E10" s="60">
        <v>2345</v>
      </c>
      <c r="F10" s="60">
        <v>2531</v>
      </c>
      <c r="G10" s="60">
        <v>3222</v>
      </c>
      <c r="H10" s="60">
        <v>3497</v>
      </c>
      <c r="I10" s="60">
        <v>3964</v>
      </c>
      <c r="J10" s="60">
        <v>4234</v>
      </c>
      <c r="K10" s="60">
        <v>5727</v>
      </c>
      <c r="L10" s="60">
        <v>6535</v>
      </c>
      <c r="M10" s="60">
        <v>6957</v>
      </c>
      <c r="N10" s="60">
        <v>7749</v>
      </c>
      <c r="O10" s="21" t="s">
        <v>44</v>
      </c>
      <c r="P10" s="78"/>
    </row>
    <row r="11" spans="1:16" s="5" customFormat="1" ht="12.75" customHeight="1">
      <c r="A11" s="58">
        <v>3</v>
      </c>
      <c r="B11" s="324" t="s">
        <v>137</v>
      </c>
      <c r="C11" s="19" t="s">
        <v>71</v>
      </c>
      <c r="D11" s="19" t="s">
        <v>312</v>
      </c>
      <c r="E11" s="60">
        <v>1584</v>
      </c>
      <c r="F11" s="60">
        <v>1664</v>
      </c>
      <c r="G11" s="60">
        <v>2127</v>
      </c>
      <c r="H11" s="60">
        <v>2387</v>
      </c>
      <c r="I11" s="60">
        <v>2754</v>
      </c>
      <c r="J11" s="60">
        <v>3259</v>
      </c>
      <c r="K11" s="60">
        <v>4359</v>
      </c>
      <c r="L11" s="60">
        <v>4828</v>
      </c>
      <c r="M11" s="60">
        <v>5187</v>
      </c>
      <c r="N11" s="60">
        <v>5773</v>
      </c>
      <c r="O11" s="21" t="s">
        <v>44</v>
      </c>
      <c r="P11" s="78"/>
    </row>
    <row r="12" spans="1:16" s="5" customFormat="1" ht="12.75" customHeight="1">
      <c r="A12" s="58">
        <v>4</v>
      </c>
      <c r="B12" s="324" t="s">
        <v>137</v>
      </c>
      <c r="C12" s="19" t="s">
        <v>71</v>
      </c>
      <c r="D12" s="19" t="s">
        <v>313</v>
      </c>
      <c r="E12" s="21">
        <v>1.4804293</v>
      </c>
      <c r="F12" s="21">
        <v>1.5210337</v>
      </c>
      <c r="G12" s="21">
        <v>1.5148096</v>
      </c>
      <c r="H12" s="21">
        <v>1.4650189</v>
      </c>
      <c r="I12" s="21">
        <v>1.4393609</v>
      </c>
      <c r="J12" s="21">
        <v>1.2991715</v>
      </c>
      <c r="K12" s="21">
        <v>1.3138334</v>
      </c>
      <c r="L12" s="21">
        <v>1.3535626</v>
      </c>
      <c r="M12" s="21">
        <v>1.3412377</v>
      </c>
      <c r="N12" s="21">
        <v>1.3316721</v>
      </c>
      <c r="O12" s="21" t="s">
        <v>44</v>
      </c>
      <c r="P12" s="78"/>
    </row>
    <row r="13" spans="1:16" s="5" customFormat="1" ht="12.75" customHeight="1">
      <c r="A13" s="58">
        <v>5</v>
      </c>
      <c r="B13" s="324" t="s">
        <v>137</v>
      </c>
      <c r="C13" s="19" t="s">
        <v>71</v>
      </c>
      <c r="D13" s="19" t="s">
        <v>31</v>
      </c>
      <c r="E13" s="60">
        <v>222260</v>
      </c>
      <c r="F13" s="60">
        <v>236733</v>
      </c>
      <c r="G13" s="61">
        <v>237946</v>
      </c>
      <c r="H13" s="61">
        <v>228000</v>
      </c>
      <c r="I13" s="61">
        <v>249808</v>
      </c>
      <c r="J13" s="61">
        <v>273627</v>
      </c>
      <c r="K13" s="61">
        <v>297987</v>
      </c>
      <c r="L13" s="61">
        <v>286925</v>
      </c>
      <c r="M13" s="61">
        <v>285701</v>
      </c>
      <c r="N13" s="61">
        <v>301701</v>
      </c>
      <c r="O13" s="21" t="s">
        <v>44</v>
      </c>
      <c r="P13" s="78"/>
    </row>
    <row r="14" spans="1:16" s="5" customFormat="1" ht="12.75" customHeight="1">
      <c r="A14" s="58">
        <v>6</v>
      </c>
      <c r="B14" s="324" t="s">
        <v>137</v>
      </c>
      <c r="C14" s="19" t="s">
        <v>71</v>
      </c>
      <c r="D14" s="19" t="s">
        <v>32</v>
      </c>
      <c r="E14" s="21">
        <v>94.780384</v>
      </c>
      <c r="F14" s="21">
        <v>93.533386</v>
      </c>
      <c r="G14" s="79">
        <v>73.850403</v>
      </c>
      <c r="H14" s="79">
        <v>65.198742</v>
      </c>
      <c r="I14" s="79">
        <v>63.019173</v>
      </c>
      <c r="J14" s="79">
        <v>64.626122</v>
      </c>
      <c r="K14" s="79">
        <v>52.031954</v>
      </c>
      <c r="L14" s="79">
        <v>43.905891</v>
      </c>
      <c r="M14" s="79">
        <v>41.066695</v>
      </c>
      <c r="N14" s="21">
        <v>38.934185</v>
      </c>
      <c r="O14" s="21" t="s">
        <v>44</v>
      </c>
      <c r="P14" s="514"/>
    </row>
    <row r="15" spans="1:16" s="5" customFormat="1" ht="12.75" customHeight="1">
      <c r="A15" s="58">
        <v>7</v>
      </c>
      <c r="B15" s="324" t="s">
        <v>137</v>
      </c>
      <c r="C15" s="19"/>
      <c r="D15" s="19"/>
      <c r="E15" s="542" t="s">
        <v>308</v>
      </c>
      <c r="F15" s="542"/>
      <c r="G15" s="542"/>
      <c r="H15" s="542"/>
      <c r="I15" s="542"/>
      <c r="J15" s="542"/>
      <c r="K15" s="542"/>
      <c r="L15" s="542"/>
      <c r="M15" s="542"/>
      <c r="N15" s="542"/>
      <c r="O15" s="79" t="s">
        <v>216</v>
      </c>
      <c r="P15" s="514"/>
    </row>
    <row r="16" spans="1:16" s="5" customFormat="1" ht="12.75" customHeight="1">
      <c r="A16" s="58">
        <v>8</v>
      </c>
      <c r="B16" s="324" t="s">
        <v>137</v>
      </c>
      <c r="C16" s="19" t="s">
        <v>314</v>
      </c>
      <c r="D16" s="19" t="s">
        <v>30</v>
      </c>
      <c r="E16" s="328">
        <v>1.1545159</v>
      </c>
      <c r="F16" s="328">
        <v>1.227</v>
      </c>
      <c r="G16" s="328">
        <v>1.5331088</v>
      </c>
      <c r="H16" s="328">
        <v>1.6283577</v>
      </c>
      <c r="I16" s="328">
        <v>1.8128914</v>
      </c>
      <c r="J16" s="328">
        <v>1.9095753</v>
      </c>
      <c r="K16" s="34">
        <v>2.5430392</v>
      </c>
      <c r="L16" s="34">
        <v>2.8511224</v>
      </c>
      <c r="M16" s="34">
        <v>2.9864318</v>
      </c>
      <c r="N16" s="34">
        <v>3.3346357</v>
      </c>
      <c r="O16" s="21" t="s">
        <v>44</v>
      </c>
      <c r="P16" s="514"/>
    </row>
    <row r="17" spans="1:16" s="5" customFormat="1" ht="12.75" customHeight="1">
      <c r="A17" s="58">
        <v>9</v>
      </c>
      <c r="B17" s="324" t="s">
        <v>137</v>
      </c>
      <c r="C17" s="19" t="s">
        <v>314</v>
      </c>
      <c r="D17" s="19" t="s">
        <v>33</v>
      </c>
      <c r="E17" s="328">
        <v>0.7798521</v>
      </c>
      <c r="F17" s="328">
        <v>0.8066883</v>
      </c>
      <c r="G17" s="328">
        <v>1.0120802</v>
      </c>
      <c r="H17" s="328">
        <v>1.1114927</v>
      </c>
      <c r="I17" s="328">
        <v>1.2595113</v>
      </c>
      <c r="J17" s="328">
        <v>1.4698408</v>
      </c>
      <c r="K17" s="34">
        <v>1.9355872</v>
      </c>
      <c r="L17" s="34">
        <v>2.1063839</v>
      </c>
      <c r="M17" s="34">
        <v>2.2266238</v>
      </c>
      <c r="N17" s="34">
        <v>2.4843014</v>
      </c>
      <c r="O17" s="21" t="s">
        <v>44</v>
      </c>
      <c r="P17" s="514"/>
    </row>
    <row r="18" spans="1:16" s="5" customFormat="1" ht="12.75" customHeight="1">
      <c r="A18" s="58">
        <v>10</v>
      </c>
      <c r="B18" s="324" t="s">
        <v>137</v>
      </c>
      <c r="C18" s="19" t="s">
        <v>314</v>
      </c>
      <c r="D18" s="206" t="s">
        <v>31</v>
      </c>
      <c r="E18" s="328">
        <v>109.42546</v>
      </c>
      <c r="F18" s="328">
        <v>114.76546</v>
      </c>
      <c r="G18" s="328">
        <v>113.2207</v>
      </c>
      <c r="H18" s="328">
        <v>106.16688</v>
      </c>
      <c r="I18" s="328">
        <v>114.24692</v>
      </c>
      <c r="J18" s="328">
        <v>123.40845</v>
      </c>
      <c r="K18" s="149">
        <v>132.3193</v>
      </c>
      <c r="L18" s="149">
        <v>125.18107</v>
      </c>
      <c r="M18" s="149">
        <v>122.64288</v>
      </c>
      <c r="N18" s="149">
        <v>129.83132</v>
      </c>
      <c r="O18" s="79" t="s">
        <v>44</v>
      </c>
      <c r="P18" s="514"/>
    </row>
    <row r="19" spans="1:16" s="5" customFormat="1" ht="12.75" customHeight="1">
      <c r="A19" s="58">
        <v>11</v>
      </c>
      <c r="B19" s="83"/>
      <c r="C19" s="19"/>
      <c r="D19" s="206"/>
      <c r="E19" s="264"/>
      <c r="F19" s="264"/>
      <c r="G19" s="264"/>
      <c r="H19" s="264"/>
      <c r="I19" s="264"/>
      <c r="J19" s="264"/>
      <c r="K19" s="149"/>
      <c r="L19" s="149"/>
      <c r="M19" s="149" t="s">
        <v>216</v>
      </c>
      <c r="N19" s="149" t="s">
        <v>216</v>
      </c>
      <c r="O19" s="79" t="s">
        <v>216</v>
      </c>
      <c r="P19" s="514"/>
    </row>
    <row r="20" spans="1:16" s="5" customFormat="1" ht="12.75" customHeight="1">
      <c r="A20" s="58">
        <v>12</v>
      </c>
      <c r="B20" s="324" t="s">
        <v>36</v>
      </c>
      <c r="C20" s="77"/>
      <c r="D20" s="77"/>
      <c r="E20" s="548" t="s">
        <v>1</v>
      </c>
      <c r="F20" s="548"/>
      <c r="G20" s="548"/>
      <c r="H20" s="548"/>
      <c r="I20" s="548"/>
      <c r="J20" s="548"/>
      <c r="K20" s="548"/>
      <c r="L20" s="548"/>
      <c r="M20" s="548"/>
      <c r="N20" s="548"/>
      <c r="O20" s="389" t="s">
        <v>216</v>
      </c>
      <c r="P20" s="514"/>
    </row>
    <row r="21" spans="1:16" s="5" customFormat="1" ht="12.75" customHeight="1">
      <c r="A21" s="58">
        <v>13</v>
      </c>
      <c r="B21" s="324" t="s">
        <v>36</v>
      </c>
      <c r="C21" s="19" t="s">
        <v>71</v>
      </c>
      <c r="D21" s="206" t="s">
        <v>30</v>
      </c>
      <c r="E21" s="60">
        <v>436</v>
      </c>
      <c r="F21" s="60">
        <v>393</v>
      </c>
      <c r="G21" s="60">
        <v>305</v>
      </c>
      <c r="H21" s="60">
        <v>213</v>
      </c>
      <c r="I21" s="60">
        <v>214</v>
      </c>
      <c r="J21" s="60">
        <v>232</v>
      </c>
      <c r="K21" s="60">
        <v>296</v>
      </c>
      <c r="L21" s="60">
        <v>298</v>
      </c>
      <c r="M21" s="60">
        <v>256</v>
      </c>
      <c r="N21" s="60">
        <v>341</v>
      </c>
      <c r="O21" s="21">
        <v>10.10742305</v>
      </c>
      <c r="P21" s="514"/>
    </row>
    <row r="22" spans="1:16" s="5" customFormat="1" ht="12.75" customHeight="1">
      <c r="A22" s="58">
        <v>14</v>
      </c>
      <c r="B22" s="324" t="s">
        <v>36</v>
      </c>
      <c r="C22" s="19" t="s">
        <v>71</v>
      </c>
      <c r="D22" s="19" t="s">
        <v>312</v>
      </c>
      <c r="E22" s="60">
        <v>316</v>
      </c>
      <c r="F22" s="60">
        <v>301</v>
      </c>
      <c r="G22" s="60">
        <v>237</v>
      </c>
      <c r="H22" s="60">
        <v>170</v>
      </c>
      <c r="I22" s="60">
        <v>181</v>
      </c>
      <c r="J22" s="60">
        <v>185</v>
      </c>
      <c r="K22" s="60">
        <v>243</v>
      </c>
      <c r="L22" s="60">
        <v>236</v>
      </c>
      <c r="M22" s="60">
        <v>208</v>
      </c>
      <c r="N22" s="60">
        <v>220</v>
      </c>
      <c r="O22" s="21">
        <v>4.426984712</v>
      </c>
      <c r="P22" s="514"/>
    </row>
    <row r="23" spans="1:16" s="5" customFormat="1" ht="12.75" customHeight="1">
      <c r="A23" s="58">
        <v>15</v>
      </c>
      <c r="B23" s="324" t="s">
        <v>36</v>
      </c>
      <c r="C23" s="19" t="s">
        <v>71</v>
      </c>
      <c r="D23" s="19" t="s">
        <v>313</v>
      </c>
      <c r="E23" s="21">
        <v>1.3797468</v>
      </c>
      <c r="F23" s="21">
        <v>1.3056478</v>
      </c>
      <c r="G23" s="21">
        <v>1.2869198</v>
      </c>
      <c r="H23" s="21">
        <v>1.2529412</v>
      </c>
      <c r="I23" s="21">
        <v>1.1823204</v>
      </c>
      <c r="J23" s="21">
        <v>1.2540541</v>
      </c>
      <c r="K23" s="21">
        <v>1.218107</v>
      </c>
      <c r="L23" s="21">
        <v>1.2627119</v>
      </c>
      <c r="M23" s="21">
        <v>1.2307692</v>
      </c>
      <c r="N23" s="21">
        <v>1.55</v>
      </c>
      <c r="O23" s="21">
        <v>5.439626882</v>
      </c>
      <c r="P23" s="514"/>
    </row>
    <row r="24" spans="1:16" s="5" customFormat="1" ht="12.75" customHeight="1">
      <c r="A24" s="58">
        <v>16</v>
      </c>
      <c r="B24" s="324" t="s">
        <v>36</v>
      </c>
      <c r="C24" s="19" t="s">
        <v>71</v>
      </c>
      <c r="D24" s="206" t="s">
        <v>31</v>
      </c>
      <c r="E24" s="60">
        <v>50547</v>
      </c>
      <c r="F24" s="60">
        <v>46921</v>
      </c>
      <c r="G24" s="61">
        <v>35184</v>
      </c>
      <c r="H24" s="61">
        <v>35064</v>
      </c>
      <c r="I24" s="61">
        <v>34852</v>
      </c>
      <c r="J24" s="61">
        <v>48204</v>
      </c>
      <c r="K24" s="61">
        <v>42410</v>
      </c>
      <c r="L24" s="61">
        <v>40288</v>
      </c>
      <c r="M24" s="61">
        <v>39646</v>
      </c>
      <c r="N24" s="61">
        <v>39060</v>
      </c>
      <c r="O24" s="79">
        <v>-5.122705862</v>
      </c>
      <c r="P24" s="514"/>
    </row>
    <row r="25" spans="1:16" s="5" customFormat="1" ht="12.75" customHeight="1">
      <c r="A25" s="58">
        <v>17</v>
      </c>
      <c r="B25" s="324" t="s">
        <v>36</v>
      </c>
      <c r="C25" s="19" t="s">
        <v>71</v>
      </c>
      <c r="D25" s="206" t="s">
        <v>32</v>
      </c>
      <c r="E25" s="21">
        <v>115.93349</v>
      </c>
      <c r="F25" s="21">
        <v>119.39186</v>
      </c>
      <c r="G25" s="79">
        <v>115.35738</v>
      </c>
      <c r="H25" s="79">
        <v>164.61972</v>
      </c>
      <c r="I25" s="79">
        <v>162.85981</v>
      </c>
      <c r="J25" s="79">
        <v>207.77586</v>
      </c>
      <c r="K25" s="79">
        <v>143.27703</v>
      </c>
      <c r="L25" s="79">
        <v>135.19463</v>
      </c>
      <c r="M25" s="79">
        <v>154.86719</v>
      </c>
      <c r="N25" s="79">
        <v>114.54545</v>
      </c>
      <c r="O25" s="79">
        <v>-13.83206371</v>
      </c>
      <c r="P25" s="514"/>
    </row>
    <row r="26" spans="1:16" s="5" customFormat="1" ht="12.75" customHeight="1">
      <c r="A26" s="58">
        <v>18</v>
      </c>
      <c r="B26" s="324" t="s">
        <v>36</v>
      </c>
      <c r="C26" s="19"/>
      <c r="D26" s="206"/>
      <c r="E26" s="542" t="s">
        <v>308</v>
      </c>
      <c r="F26" s="542"/>
      <c r="G26" s="542"/>
      <c r="H26" s="542"/>
      <c r="I26" s="542"/>
      <c r="J26" s="542"/>
      <c r="K26" s="542"/>
      <c r="L26" s="542"/>
      <c r="M26" s="542"/>
      <c r="N26" s="542"/>
      <c r="O26" s="79" t="s">
        <v>216</v>
      </c>
      <c r="P26" s="206"/>
    </row>
    <row r="27" spans="1:16" s="5" customFormat="1" ht="13.5" customHeight="1">
      <c r="A27" s="58">
        <v>19</v>
      </c>
      <c r="B27" s="324" t="s">
        <v>36</v>
      </c>
      <c r="C27" s="19" t="s">
        <v>314</v>
      </c>
      <c r="D27" s="206" t="s">
        <v>30</v>
      </c>
      <c r="E27" s="328">
        <v>0.6490005</v>
      </c>
      <c r="F27" s="328">
        <v>0.5791199</v>
      </c>
      <c r="G27" s="328">
        <v>0.4430659</v>
      </c>
      <c r="H27" s="328">
        <v>0.3042083</v>
      </c>
      <c r="I27" s="328">
        <v>0.3013446</v>
      </c>
      <c r="J27" s="328">
        <v>0.3231247</v>
      </c>
      <c r="K27" s="34">
        <v>0.4076241</v>
      </c>
      <c r="L27" s="34">
        <v>0.4050647</v>
      </c>
      <c r="M27" s="34">
        <v>0.3430492</v>
      </c>
      <c r="N27" s="34">
        <v>0.4507305</v>
      </c>
      <c r="O27" s="21">
        <v>8.676763309</v>
      </c>
      <c r="P27" s="514"/>
    </row>
    <row r="28" spans="1:16" s="5" customFormat="1" ht="12.75" customHeight="1">
      <c r="A28" s="58">
        <v>20</v>
      </c>
      <c r="B28" s="324" t="s">
        <v>36</v>
      </c>
      <c r="C28" s="19" t="s">
        <v>314</v>
      </c>
      <c r="D28" s="206" t="s">
        <v>33</v>
      </c>
      <c r="E28" s="328">
        <v>0.4703765</v>
      </c>
      <c r="F28" s="328">
        <v>0.4435498</v>
      </c>
      <c r="G28" s="328">
        <v>0.344284</v>
      </c>
      <c r="H28" s="328">
        <v>0.2427953</v>
      </c>
      <c r="I28" s="328">
        <v>0.2548756</v>
      </c>
      <c r="J28" s="328">
        <v>0.2576641</v>
      </c>
      <c r="K28" s="34">
        <v>0.3346374</v>
      </c>
      <c r="L28" s="34">
        <v>0.3207895</v>
      </c>
      <c r="M28" s="34">
        <v>0.2787275</v>
      </c>
      <c r="N28" s="34">
        <v>0.2907939</v>
      </c>
      <c r="O28" s="21">
        <v>3.070132665</v>
      </c>
      <c r="P28" s="514"/>
    </row>
    <row r="29" spans="1:16" s="5" customFormat="1" ht="12.75" customHeight="1">
      <c r="A29" s="58">
        <v>21</v>
      </c>
      <c r="B29" s="324" t="s">
        <v>36</v>
      </c>
      <c r="C29" s="19" t="s">
        <v>314</v>
      </c>
      <c r="D29" s="206" t="s">
        <v>31</v>
      </c>
      <c r="E29" s="328">
        <v>75.240886</v>
      </c>
      <c r="F29" s="328">
        <v>69.142195</v>
      </c>
      <c r="G29" s="328">
        <v>51.110919</v>
      </c>
      <c r="H29" s="328">
        <v>50.07868</v>
      </c>
      <c r="I29" s="328">
        <v>49.076928</v>
      </c>
      <c r="J29" s="328">
        <v>67.137509</v>
      </c>
      <c r="K29" s="149">
        <v>58.403171</v>
      </c>
      <c r="L29" s="149">
        <v>54.762568</v>
      </c>
      <c r="M29" s="149">
        <v>53.127068</v>
      </c>
      <c r="N29" s="149">
        <v>51.629126</v>
      </c>
      <c r="O29" s="79">
        <v>-6.355475832</v>
      </c>
      <c r="P29" s="514"/>
    </row>
    <row r="30" spans="1:16" s="5" customFormat="1" ht="12.75" customHeight="1">
      <c r="A30" s="58">
        <v>22</v>
      </c>
      <c r="B30" s="83"/>
      <c r="C30" s="19"/>
      <c r="D30" s="206"/>
      <c r="E30" s="264"/>
      <c r="F30" s="264"/>
      <c r="G30" s="264"/>
      <c r="H30" s="264"/>
      <c r="I30" s="264"/>
      <c r="J30" s="264"/>
      <c r="K30" s="149"/>
      <c r="L30" s="149"/>
      <c r="M30" s="149" t="s">
        <v>216</v>
      </c>
      <c r="N30" s="149" t="s">
        <v>216</v>
      </c>
      <c r="O30" s="79" t="s">
        <v>216</v>
      </c>
      <c r="P30" s="514"/>
    </row>
    <row r="31" spans="1:16" s="5" customFormat="1" ht="12.75" customHeight="1">
      <c r="A31" s="58">
        <v>23</v>
      </c>
      <c r="B31" s="324" t="s">
        <v>37</v>
      </c>
      <c r="C31" s="77"/>
      <c r="D31" s="77"/>
      <c r="E31" s="548" t="s">
        <v>2</v>
      </c>
      <c r="F31" s="548"/>
      <c r="G31" s="548"/>
      <c r="H31" s="548"/>
      <c r="I31" s="548"/>
      <c r="J31" s="548"/>
      <c r="K31" s="548"/>
      <c r="L31" s="548"/>
      <c r="M31" s="548"/>
      <c r="N31" s="548"/>
      <c r="O31" s="389" t="s">
        <v>216</v>
      </c>
      <c r="P31" s="514"/>
    </row>
    <row r="32" spans="1:16" s="5" customFormat="1" ht="12.75" customHeight="1">
      <c r="A32" s="58">
        <v>24</v>
      </c>
      <c r="B32" s="324" t="s">
        <v>37</v>
      </c>
      <c r="C32" s="19" t="s">
        <v>71</v>
      </c>
      <c r="D32" s="206" t="s">
        <v>30</v>
      </c>
      <c r="E32" s="60">
        <v>791</v>
      </c>
      <c r="F32" s="60">
        <v>1003</v>
      </c>
      <c r="G32" s="60">
        <v>1498</v>
      </c>
      <c r="H32" s="60">
        <v>1730</v>
      </c>
      <c r="I32" s="60">
        <v>2240</v>
      </c>
      <c r="J32" s="60">
        <v>2475</v>
      </c>
      <c r="K32" s="60">
        <v>2794</v>
      </c>
      <c r="L32" s="60">
        <v>2992</v>
      </c>
      <c r="M32" s="60">
        <v>3709</v>
      </c>
      <c r="N32" s="60">
        <v>4015</v>
      </c>
      <c r="O32" s="21">
        <v>12.85676224</v>
      </c>
      <c r="P32" s="514"/>
    </row>
    <row r="33" spans="1:16" s="5" customFormat="1" ht="12.75" customHeight="1">
      <c r="A33" s="58">
        <v>25</v>
      </c>
      <c r="B33" s="324" t="s">
        <v>37</v>
      </c>
      <c r="C33" s="19" t="s">
        <v>71</v>
      </c>
      <c r="D33" s="19" t="s">
        <v>312</v>
      </c>
      <c r="E33" s="60">
        <v>554</v>
      </c>
      <c r="F33" s="60">
        <v>617</v>
      </c>
      <c r="G33" s="60">
        <v>1025</v>
      </c>
      <c r="H33" s="60">
        <v>1298</v>
      </c>
      <c r="I33" s="60">
        <v>1672</v>
      </c>
      <c r="J33" s="60">
        <v>2020</v>
      </c>
      <c r="K33" s="60">
        <v>2269</v>
      </c>
      <c r="L33" s="60">
        <v>2419</v>
      </c>
      <c r="M33" s="60">
        <v>2929</v>
      </c>
      <c r="N33" s="60">
        <v>3236</v>
      </c>
      <c r="O33" s="21">
        <v>12.50304725</v>
      </c>
      <c r="P33" s="514"/>
    </row>
    <row r="34" spans="1:16" s="5" customFormat="1" ht="12.75" customHeight="1">
      <c r="A34" s="58">
        <v>26</v>
      </c>
      <c r="B34" s="324" t="s">
        <v>37</v>
      </c>
      <c r="C34" s="19" t="s">
        <v>71</v>
      </c>
      <c r="D34" s="19" t="s">
        <v>313</v>
      </c>
      <c r="E34" s="21">
        <v>1.4277978</v>
      </c>
      <c r="F34" s="21">
        <v>1.6256078</v>
      </c>
      <c r="G34" s="21">
        <v>1.4614634</v>
      </c>
      <c r="H34" s="21">
        <v>1.3328197</v>
      </c>
      <c r="I34" s="21">
        <v>1.3397129</v>
      </c>
      <c r="J34" s="21">
        <v>1.2252475</v>
      </c>
      <c r="K34" s="21">
        <v>1.2313795</v>
      </c>
      <c r="L34" s="21">
        <v>1.2368747</v>
      </c>
      <c r="M34" s="21">
        <v>1.2663025</v>
      </c>
      <c r="N34" s="21">
        <v>1.2407293</v>
      </c>
      <c r="O34" s="21">
        <v>0.314404808</v>
      </c>
      <c r="P34" s="514"/>
    </row>
    <row r="35" spans="1:16" s="5" customFormat="1" ht="12.75" customHeight="1">
      <c r="A35" s="58">
        <v>27</v>
      </c>
      <c r="B35" s="324" t="s">
        <v>37</v>
      </c>
      <c r="C35" s="19" t="s">
        <v>71</v>
      </c>
      <c r="D35" s="206" t="s">
        <v>31</v>
      </c>
      <c r="E35" s="60">
        <v>88224</v>
      </c>
      <c r="F35" s="60">
        <v>95535</v>
      </c>
      <c r="G35" s="61">
        <v>105248</v>
      </c>
      <c r="H35" s="61">
        <v>104499</v>
      </c>
      <c r="I35" s="61">
        <v>121501</v>
      </c>
      <c r="J35" s="61">
        <v>130312</v>
      </c>
      <c r="K35" s="61">
        <v>137221</v>
      </c>
      <c r="L35" s="61">
        <v>136768</v>
      </c>
      <c r="M35" s="61">
        <v>147557</v>
      </c>
      <c r="N35" s="61">
        <v>155757</v>
      </c>
      <c r="O35" s="79">
        <v>4.560052074</v>
      </c>
      <c r="P35" s="514"/>
    </row>
    <row r="36" spans="1:16" s="5" customFormat="1" ht="12.75" customHeight="1">
      <c r="A36" s="58">
        <v>28</v>
      </c>
      <c r="B36" s="324" t="s">
        <v>37</v>
      </c>
      <c r="C36" s="19" t="s">
        <v>71</v>
      </c>
      <c r="D36" s="206" t="s">
        <v>32</v>
      </c>
      <c r="E36" s="21">
        <v>111.53477</v>
      </c>
      <c r="F36" s="21">
        <v>95.249252</v>
      </c>
      <c r="G36" s="79">
        <v>70.259012</v>
      </c>
      <c r="H36" s="79">
        <v>60.404046</v>
      </c>
      <c r="I36" s="79">
        <v>54.241518</v>
      </c>
      <c r="J36" s="79">
        <v>52.651313</v>
      </c>
      <c r="K36" s="79">
        <v>49.112742</v>
      </c>
      <c r="L36" s="79">
        <v>45.71123</v>
      </c>
      <c r="M36" s="79">
        <v>39.7835</v>
      </c>
      <c r="N36" s="79">
        <v>38.793773</v>
      </c>
      <c r="O36" s="79">
        <v>-7.35154013</v>
      </c>
      <c r="P36" s="514"/>
    </row>
    <row r="37" spans="1:16" s="5" customFormat="1" ht="12.75" customHeight="1">
      <c r="A37" s="58">
        <v>29</v>
      </c>
      <c r="B37" s="324" t="s">
        <v>37</v>
      </c>
      <c r="C37" s="19"/>
      <c r="D37" s="206"/>
      <c r="E37" s="542" t="s">
        <v>308</v>
      </c>
      <c r="F37" s="542"/>
      <c r="G37" s="542"/>
      <c r="H37" s="542"/>
      <c r="I37" s="542"/>
      <c r="J37" s="542"/>
      <c r="K37" s="542"/>
      <c r="L37" s="542"/>
      <c r="M37" s="542"/>
      <c r="N37" s="542"/>
      <c r="O37" s="79" t="s">
        <v>216</v>
      </c>
      <c r="P37" s="514"/>
    </row>
    <row r="38" spans="1:16" s="5" customFormat="1" ht="12.75" customHeight="1">
      <c r="A38" s="58">
        <v>30</v>
      </c>
      <c r="B38" s="324" t="s">
        <v>37</v>
      </c>
      <c r="C38" s="19" t="s">
        <v>314</v>
      </c>
      <c r="D38" s="206" t="s">
        <v>30</v>
      </c>
      <c r="E38" s="328">
        <v>1.5746925</v>
      </c>
      <c r="F38" s="328">
        <v>1.9651389</v>
      </c>
      <c r="G38" s="328">
        <v>2.8810446</v>
      </c>
      <c r="H38" s="328">
        <v>3.2559895</v>
      </c>
      <c r="I38" s="328">
        <v>4.1334141</v>
      </c>
      <c r="J38" s="328">
        <v>4.5035119</v>
      </c>
      <c r="K38" s="34">
        <v>5.0047737</v>
      </c>
      <c r="L38" s="34">
        <v>5.2671401</v>
      </c>
      <c r="M38" s="34">
        <v>6.411503</v>
      </c>
      <c r="N38" s="34">
        <v>6.8207656</v>
      </c>
      <c r="O38" s="21">
        <v>10.93547611</v>
      </c>
      <c r="P38" s="514"/>
    </row>
    <row r="39" spans="1:16" s="5" customFormat="1" ht="12.75" customHeight="1">
      <c r="A39" s="58">
        <v>31</v>
      </c>
      <c r="B39" s="324" t="s">
        <v>37</v>
      </c>
      <c r="C39" s="19" t="s">
        <v>314</v>
      </c>
      <c r="D39" s="206" t="s">
        <v>33</v>
      </c>
      <c r="E39" s="328">
        <v>1.102882</v>
      </c>
      <c r="F39" s="328">
        <v>1.2088641</v>
      </c>
      <c r="G39" s="328">
        <v>1.9713423</v>
      </c>
      <c r="H39" s="328">
        <v>2.4429331</v>
      </c>
      <c r="I39" s="328">
        <v>3.0852984</v>
      </c>
      <c r="J39" s="328">
        <v>3.6755936</v>
      </c>
      <c r="K39" s="34">
        <v>4.0643635</v>
      </c>
      <c r="L39" s="34">
        <v>4.2584265</v>
      </c>
      <c r="M39" s="34">
        <v>5.0631686</v>
      </c>
      <c r="N39" s="34">
        <v>5.4973842</v>
      </c>
      <c r="O39" s="21">
        <v>10.58778281</v>
      </c>
      <c r="P39" s="514"/>
    </row>
    <row r="40" spans="1:16" s="5" customFormat="1" ht="12.75" customHeight="1">
      <c r="A40" s="58">
        <v>32</v>
      </c>
      <c r="B40" s="324" t="s">
        <v>37</v>
      </c>
      <c r="C40" s="19" t="s">
        <v>314</v>
      </c>
      <c r="D40" s="206" t="s">
        <v>31</v>
      </c>
      <c r="E40" s="328">
        <v>175.63296</v>
      </c>
      <c r="F40" s="328">
        <v>187.17801</v>
      </c>
      <c r="G40" s="328">
        <v>202.41935</v>
      </c>
      <c r="H40" s="328">
        <v>196.67494</v>
      </c>
      <c r="I40" s="328">
        <v>224.20265</v>
      </c>
      <c r="J40" s="328">
        <v>237.11582</v>
      </c>
      <c r="K40" s="149">
        <v>245.79816</v>
      </c>
      <c r="L40" s="149">
        <v>240.76745</v>
      </c>
      <c r="M40" s="149">
        <v>255.07203</v>
      </c>
      <c r="N40" s="149">
        <v>264.60323</v>
      </c>
      <c r="O40" s="79">
        <v>2.780010068</v>
      </c>
      <c r="P40" s="514"/>
    </row>
    <row r="41" spans="1:16" s="5" customFormat="1" ht="12.75" customHeight="1">
      <c r="A41" s="58">
        <v>33</v>
      </c>
      <c r="B41" s="83"/>
      <c r="C41" s="19"/>
      <c r="D41" s="206"/>
      <c r="E41" s="264"/>
      <c r="F41" s="264"/>
      <c r="G41" s="264"/>
      <c r="H41" s="264"/>
      <c r="I41" s="264"/>
      <c r="J41" s="264"/>
      <c r="K41" s="149"/>
      <c r="L41" s="149"/>
      <c r="M41" s="149" t="s">
        <v>216</v>
      </c>
      <c r="N41" s="149" t="s">
        <v>216</v>
      </c>
      <c r="O41" s="79" t="s">
        <v>216</v>
      </c>
      <c r="P41" s="514"/>
    </row>
    <row r="42" spans="1:16" s="5" customFormat="1" ht="12.75" customHeight="1">
      <c r="A42" s="58">
        <v>34</v>
      </c>
      <c r="B42" s="324" t="s">
        <v>315</v>
      </c>
      <c r="C42" s="77"/>
      <c r="D42" s="77"/>
      <c r="E42" s="548" t="s">
        <v>316</v>
      </c>
      <c r="F42" s="548"/>
      <c r="G42" s="548"/>
      <c r="H42" s="548"/>
      <c r="I42" s="548"/>
      <c r="J42" s="548"/>
      <c r="K42" s="548"/>
      <c r="L42" s="548"/>
      <c r="M42" s="548"/>
      <c r="N42" s="548"/>
      <c r="O42" s="389" t="s">
        <v>216</v>
      </c>
      <c r="P42" s="514"/>
    </row>
    <row r="43" spans="1:16" s="5" customFormat="1" ht="12.75" customHeight="1">
      <c r="A43" s="58">
        <v>35</v>
      </c>
      <c r="B43" s="324" t="s">
        <v>315</v>
      </c>
      <c r="C43" s="19" t="s">
        <v>71</v>
      </c>
      <c r="D43" s="206" t="s">
        <v>30</v>
      </c>
      <c r="E43" s="60" t="s">
        <v>44</v>
      </c>
      <c r="F43" s="60" t="s">
        <v>44</v>
      </c>
      <c r="G43" s="60" t="s">
        <v>44</v>
      </c>
      <c r="H43" s="60" t="s">
        <v>44</v>
      </c>
      <c r="I43" s="60" t="s">
        <v>44</v>
      </c>
      <c r="J43" s="60" t="s">
        <v>44</v>
      </c>
      <c r="K43" s="60" t="s">
        <v>44</v>
      </c>
      <c r="L43" s="60" t="s">
        <v>44</v>
      </c>
      <c r="M43" s="60" t="s">
        <v>44</v>
      </c>
      <c r="N43" s="60" t="s">
        <v>44</v>
      </c>
      <c r="O43" s="60" t="s">
        <v>44</v>
      </c>
      <c r="P43" s="514"/>
    </row>
    <row r="44" spans="1:16" s="5" customFormat="1" ht="12.75" customHeight="1">
      <c r="A44" s="58">
        <v>36</v>
      </c>
      <c r="B44" s="324" t="s">
        <v>315</v>
      </c>
      <c r="C44" s="19" t="s">
        <v>71</v>
      </c>
      <c r="D44" s="19" t="s">
        <v>312</v>
      </c>
      <c r="E44" s="60" t="s">
        <v>44</v>
      </c>
      <c r="F44" s="60" t="s">
        <v>44</v>
      </c>
      <c r="G44" s="60" t="s">
        <v>44</v>
      </c>
      <c r="H44" s="60" t="s">
        <v>44</v>
      </c>
      <c r="I44" s="60" t="s">
        <v>44</v>
      </c>
      <c r="J44" s="60" t="s">
        <v>44</v>
      </c>
      <c r="K44" s="60" t="s">
        <v>44</v>
      </c>
      <c r="L44" s="60" t="s">
        <v>44</v>
      </c>
      <c r="M44" s="60" t="s">
        <v>44</v>
      </c>
      <c r="N44" s="60" t="s">
        <v>44</v>
      </c>
      <c r="O44" s="60" t="s">
        <v>44</v>
      </c>
      <c r="P44" s="514"/>
    </row>
    <row r="45" spans="1:16" s="5" customFormat="1" ht="12.75" customHeight="1">
      <c r="A45" s="58">
        <v>37</v>
      </c>
      <c r="B45" s="324" t="s">
        <v>315</v>
      </c>
      <c r="C45" s="19" t="s">
        <v>71</v>
      </c>
      <c r="D45" s="19" t="s">
        <v>313</v>
      </c>
      <c r="E45" s="21" t="s">
        <v>44</v>
      </c>
      <c r="F45" s="21" t="s">
        <v>44</v>
      </c>
      <c r="G45" s="21" t="s">
        <v>44</v>
      </c>
      <c r="H45" s="21" t="s">
        <v>44</v>
      </c>
      <c r="I45" s="21" t="s">
        <v>44</v>
      </c>
      <c r="J45" s="21" t="s">
        <v>44</v>
      </c>
      <c r="K45" s="21" t="s">
        <v>44</v>
      </c>
      <c r="L45" s="21" t="s">
        <v>44</v>
      </c>
      <c r="M45" s="21" t="s">
        <v>44</v>
      </c>
      <c r="N45" s="21" t="s">
        <v>44</v>
      </c>
      <c r="O45" s="60" t="s">
        <v>44</v>
      </c>
      <c r="P45" s="514"/>
    </row>
    <row r="46" spans="1:16" s="5" customFormat="1" ht="12.75" customHeight="1">
      <c r="A46" s="58">
        <v>38</v>
      </c>
      <c r="B46" s="324" t="s">
        <v>315</v>
      </c>
      <c r="C46" s="19" t="s">
        <v>71</v>
      </c>
      <c r="D46" s="206" t="s">
        <v>31</v>
      </c>
      <c r="E46" s="60" t="s">
        <v>44</v>
      </c>
      <c r="F46" s="60" t="s">
        <v>44</v>
      </c>
      <c r="G46" s="61" t="s">
        <v>44</v>
      </c>
      <c r="H46" s="61" t="s">
        <v>44</v>
      </c>
      <c r="I46" s="61" t="s">
        <v>44</v>
      </c>
      <c r="J46" s="61" t="s">
        <v>44</v>
      </c>
      <c r="K46" s="61" t="s">
        <v>44</v>
      </c>
      <c r="L46" s="61" t="s">
        <v>44</v>
      </c>
      <c r="M46" s="61" t="s">
        <v>44</v>
      </c>
      <c r="N46" s="61" t="s">
        <v>44</v>
      </c>
      <c r="O46" s="60" t="s">
        <v>44</v>
      </c>
      <c r="P46" s="514"/>
    </row>
    <row r="47" spans="1:16" s="5" customFormat="1" ht="12.75" customHeight="1">
      <c r="A47" s="58">
        <v>39</v>
      </c>
      <c r="B47" s="324" t="s">
        <v>315</v>
      </c>
      <c r="C47" s="19" t="s">
        <v>71</v>
      </c>
      <c r="D47" s="206" t="s">
        <v>32</v>
      </c>
      <c r="E47" s="21" t="s">
        <v>44</v>
      </c>
      <c r="F47" s="21" t="s">
        <v>44</v>
      </c>
      <c r="G47" s="79" t="s">
        <v>44</v>
      </c>
      <c r="H47" s="79" t="s">
        <v>44</v>
      </c>
      <c r="I47" s="79" t="s">
        <v>44</v>
      </c>
      <c r="J47" s="79" t="s">
        <v>44</v>
      </c>
      <c r="K47" s="79" t="s">
        <v>44</v>
      </c>
      <c r="L47" s="79" t="s">
        <v>44</v>
      </c>
      <c r="M47" s="79" t="s">
        <v>44</v>
      </c>
      <c r="N47" s="79" t="s">
        <v>44</v>
      </c>
      <c r="O47" s="60" t="s">
        <v>44</v>
      </c>
      <c r="P47" s="514"/>
    </row>
    <row r="48" spans="1:16" s="5" customFormat="1" ht="12.75" customHeight="1">
      <c r="A48" s="58">
        <v>40</v>
      </c>
      <c r="B48" s="324" t="s">
        <v>315</v>
      </c>
      <c r="C48" s="19"/>
      <c r="D48" s="206"/>
      <c r="E48" s="542" t="s">
        <v>308</v>
      </c>
      <c r="F48" s="542"/>
      <c r="G48" s="542"/>
      <c r="H48" s="542"/>
      <c r="I48" s="542"/>
      <c r="J48" s="542"/>
      <c r="K48" s="542"/>
      <c r="L48" s="542"/>
      <c r="M48" s="542"/>
      <c r="N48" s="542"/>
      <c r="O48" s="79" t="s">
        <v>216</v>
      </c>
      <c r="P48" s="514"/>
    </row>
    <row r="49" spans="1:16" s="5" customFormat="1" ht="12.75" customHeight="1">
      <c r="A49" s="58">
        <v>41</v>
      </c>
      <c r="B49" s="324" t="s">
        <v>315</v>
      </c>
      <c r="C49" s="19" t="s">
        <v>314</v>
      </c>
      <c r="D49" s="206" t="s">
        <v>30</v>
      </c>
      <c r="E49" s="328" t="s">
        <v>44</v>
      </c>
      <c r="F49" s="328" t="s">
        <v>44</v>
      </c>
      <c r="G49" s="328" t="s">
        <v>44</v>
      </c>
      <c r="H49" s="328" t="s">
        <v>44</v>
      </c>
      <c r="I49" s="328" t="s">
        <v>44</v>
      </c>
      <c r="J49" s="328" t="s">
        <v>44</v>
      </c>
      <c r="K49" s="34" t="s">
        <v>44</v>
      </c>
      <c r="L49" s="34" t="s">
        <v>44</v>
      </c>
      <c r="M49" s="34" t="s">
        <v>44</v>
      </c>
      <c r="N49" s="34" t="s">
        <v>44</v>
      </c>
      <c r="O49" s="60" t="s">
        <v>44</v>
      </c>
      <c r="P49" s="514"/>
    </row>
    <row r="50" spans="1:16" s="5" customFormat="1" ht="12.75" customHeight="1">
      <c r="A50" s="58">
        <v>42</v>
      </c>
      <c r="B50" s="324" t="s">
        <v>315</v>
      </c>
      <c r="C50" s="19" t="s">
        <v>314</v>
      </c>
      <c r="D50" s="206" t="s">
        <v>33</v>
      </c>
      <c r="E50" s="328" t="s">
        <v>44</v>
      </c>
      <c r="F50" s="328" t="s">
        <v>44</v>
      </c>
      <c r="G50" s="328" t="s">
        <v>44</v>
      </c>
      <c r="H50" s="328" t="s">
        <v>44</v>
      </c>
      <c r="I50" s="328" t="s">
        <v>44</v>
      </c>
      <c r="J50" s="328" t="s">
        <v>44</v>
      </c>
      <c r="K50" s="34" t="s">
        <v>44</v>
      </c>
      <c r="L50" s="34" t="s">
        <v>44</v>
      </c>
      <c r="M50" s="34" t="s">
        <v>44</v>
      </c>
      <c r="N50" s="34" t="s">
        <v>44</v>
      </c>
      <c r="O50" s="60" t="s">
        <v>44</v>
      </c>
      <c r="P50" s="514"/>
    </row>
    <row r="51" spans="1:16" s="5" customFormat="1" ht="12.75" customHeight="1">
      <c r="A51" s="58">
        <v>43</v>
      </c>
      <c r="B51" s="324" t="s">
        <v>315</v>
      </c>
      <c r="C51" s="19" t="s">
        <v>314</v>
      </c>
      <c r="D51" s="206" t="s">
        <v>31</v>
      </c>
      <c r="E51" s="328" t="s">
        <v>44</v>
      </c>
      <c r="F51" s="328" t="s">
        <v>44</v>
      </c>
      <c r="G51" s="328" t="s">
        <v>44</v>
      </c>
      <c r="H51" s="328" t="s">
        <v>44</v>
      </c>
      <c r="I51" s="328" t="s">
        <v>44</v>
      </c>
      <c r="J51" s="328" t="s">
        <v>44</v>
      </c>
      <c r="K51" s="149" t="s">
        <v>44</v>
      </c>
      <c r="L51" s="149" t="s">
        <v>44</v>
      </c>
      <c r="M51" s="149" t="s">
        <v>44</v>
      </c>
      <c r="N51" s="149" t="s">
        <v>44</v>
      </c>
      <c r="O51" s="60" t="s">
        <v>44</v>
      </c>
      <c r="P51" s="514"/>
    </row>
    <row r="52" spans="1:16" s="5" customFormat="1" ht="12.75" customHeight="1">
      <c r="A52" s="58">
        <v>44</v>
      </c>
      <c r="B52" s="83"/>
      <c r="C52" s="19"/>
      <c r="D52" s="206"/>
      <c r="E52" s="264"/>
      <c r="F52" s="264"/>
      <c r="G52" s="264"/>
      <c r="H52" s="264"/>
      <c r="I52" s="264"/>
      <c r="J52" s="264"/>
      <c r="K52" s="149"/>
      <c r="L52" s="149"/>
      <c r="M52" s="149" t="s">
        <v>216</v>
      </c>
      <c r="N52" s="149" t="s">
        <v>216</v>
      </c>
      <c r="O52" s="79" t="s">
        <v>216</v>
      </c>
      <c r="P52" s="514"/>
    </row>
    <row r="53" spans="1:16" s="5" customFormat="1" ht="12.75" customHeight="1">
      <c r="A53" s="58">
        <v>45</v>
      </c>
      <c r="B53" s="324" t="s">
        <v>39</v>
      </c>
      <c r="C53" s="77"/>
      <c r="D53" s="77"/>
      <c r="E53" s="548" t="s">
        <v>3</v>
      </c>
      <c r="F53" s="548"/>
      <c r="G53" s="548"/>
      <c r="H53" s="548"/>
      <c r="I53" s="548"/>
      <c r="J53" s="548"/>
      <c r="K53" s="548"/>
      <c r="L53" s="548"/>
      <c r="M53" s="548"/>
      <c r="N53" s="548"/>
      <c r="O53" s="389" t="s">
        <v>216</v>
      </c>
      <c r="P53" s="514"/>
    </row>
    <row r="54" spans="1:16" s="5" customFormat="1" ht="12.75" customHeight="1">
      <c r="A54" s="58">
        <v>46</v>
      </c>
      <c r="B54" s="324" t="s">
        <v>39</v>
      </c>
      <c r="C54" s="19" t="s">
        <v>71</v>
      </c>
      <c r="D54" s="206" t="s">
        <v>30</v>
      </c>
      <c r="E54" s="60">
        <v>177</v>
      </c>
      <c r="F54" s="60">
        <v>181</v>
      </c>
      <c r="G54" s="60">
        <v>240</v>
      </c>
      <c r="H54" s="60">
        <v>254</v>
      </c>
      <c r="I54" s="60">
        <v>223</v>
      </c>
      <c r="J54" s="60">
        <v>237</v>
      </c>
      <c r="K54" s="60">
        <v>277</v>
      </c>
      <c r="L54" s="60">
        <v>268</v>
      </c>
      <c r="M54" s="60">
        <v>302</v>
      </c>
      <c r="N54" s="60">
        <v>334</v>
      </c>
      <c r="O54" s="21">
        <v>8.955593371</v>
      </c>
      <c r="P54" s="514"/>
    </row>
    <row r="55" spans="1:16" s="5" customFormat="1" ht="12.75" customHeight="1">
      <c r="A55" s="58">
        <v>47</v>
      </c>
      <c r="B55" s="324" t="s">
        <v>39</v>
      </c>
      <c r="C55" s="19" t="s">
        <v>71</v>
      </c>
      <c r="D55" s="19" t="s">
        <v>312</v>
      </c>
      <c r="E55" s="60">
        <v>132</v>
      </c>
      <c r="F55" s="60">
        <v>138</v>
      </c>
      <c r="G55" s="60">
        <v>169</v>
      </c>
      <c r="H55" s="60">
        <v>173</v>
      </c>
      <c r="I55" s="60">
        <v>146</v>
      </c>
      <c r="J55" s="60">
        <v>129</v>
      </c>
      <c r="K55" s="60">
        <v>131</v>
      </c>
      <c r="L55" s="60">
        <v>146</v>
      </c>
      <c r="M55" s="60">
        <v>123</v>
      </c>
      <c r="N55" s="60">
        <v>133</v>
      </c>
      <c r="O55" s="21">
        <v>0.766339562</v>
      </c>
      <c r="P55" s="514"/>
    </row>
    <row r="56" spans="1:16" s="5" customFormat="1" ht="12.75" customHeight="1">
      <c r="A56" s="58">
        <v>48</v>
      </c>
      <c r="B56" s="324" t="s">
        <v>39</v>
      </c>
      <c r="C56" s="19" t="s">
        <v>71</v>
      </c>
      <c r="D56" s="19" t="s">
        <v>313</v>
      </c>
      <c r="E56" s="21">
        <v>1.3409091</v>
      </c>
      <c r="F56" s="21">
        <v>1.3115942</v>
      </c>
      <c r="G56" s="21">
        <v>1.4201183</v>
      </c>
      <c r="H56" s="21">
        <v>1.4682081</v>
      </c>
      <c r="I56" s="21">
        <v>1.5273973</v>
      </c>
      <c r="J56" s="21">
        <v>1.8372093</v>
      </c>
      <c r="K56" s="21">
        <v>2.1145038</v>
      </c>
      <c r="L56" s="21">
        <v>1.8356164</v>
      </c>
      <c r="M56" s="21">
        <v>2.4552846</v>
      </c>
      <c r="N56" s="21">
        <v>2.5112782</v>
      </c>
      <c r="O56" s="21">
        <v>8.126973595</v>
      </c>
      <c r="P56" s="514"/>
    </row>
    <row r="57" spans="1:16" s="5" customFormat="1" ht="12.75" customHeight="1">
      <c r="A57" s="58">
        <v>49</v>
      </c>
      <c r="B57" s="324" t="s">
        <v>39</v>
      </c>
      <c r="C57" s="19" t="s">
        <v>71</v>
      </c>
      <c r="D57" s="206" t="s">
        <v>31</v>
      </c>
      <c r="E57" s="60">
        <v>4216</v>
      </c>
      <c r="F57" s="60">
        <v>4972</v>
      </c>
      <c r="G57" s="61">
        <v>7720</v>
      </c>
      <c r="H57" s="61">
        <v>7413</v>
      </c>
      <c r="I57" s="61">
        <v>4596</v>
      </c>
      <c r="J57" s="61">
        <v>3675</v>
      </c>
      <c r="K57" s="61">
        <v>4061</v>
      </c>
      <c r="L57" s="61">
        <v>4595</v>
      </c>
      <c r="M57" s="61">
        <v>3989</v>
      </c>
      <c r="N57" s="61">
        <v>3128</v>
      </c>
      <c r="O57" s="79">
        <v>-3.94889837</v>
      </c>
      <c r="P57" s="514"/>
    </row>
    <row r="58" spans="1:16" s="5" customFormat="1" ht="12.75" customHeight="1">
      <c r="A58" s="58">
        <v>50</v>
      </c>
      <c r="B58" s="324" t="s">
        <v>39</v>
      </c>
      <c r="C58" s="19" t="s">
        <v>71</v>
      </c>
      <c r="D58" s="206" t="s">
        <v>32</v>
      </c>
      <c r="E58" s="21">
        <v>23.819209</v>
      </c>
      <c r="F58" s="21">
        <v>27.469613</v>
      </c>
      <c r="G58" s="79">
        <v>32.166667</v>
      </c>
      <c r="H58" s="79">
        <v>29.185039</v>
      </c>
      <c r="I58" s="79">
        <v>20.609865</v>
      </c>
      <c r="J58" s="79">
        <v>15.506329</v>
      </c>
      <c r="K58" s="79">
        <v>14.66065</v>
      </c>
      <c r="L58" s="79">
        <v>17.145522</v>
      </c>
      <c r="M58" s="79">
        <v>13.208609</v>
      </c>
      <c r="N58" s="79">
        <v>9.3652695</v>
      </c>
      <c r="O58" s="79">
        <v>-11.84380842</v>
      </c>
      <c r="P58" s="514"/>
    </row>
    <row r="59" spans="1:16" s="5" customFormat="1" ht="12.75" customHeight="1">
      <c r="A59" s="58">
        <v>51</v>
      </c>
      <c r="B59" s="324" t="s">
        <v>39</v>
      </c>
      <c r="C59" s="19"/>
      <c r="D59" s="206"/>
      <c r="E59" s="542" t="s">
        <v>308</v>
      </c>
      <c r="F59" s="542"/>
      <c r="G59" s="542"/>
      <c r="H59" s="542"/>
      <c r="I59" s="542"/>
      <c r="J59" s="542"/>
      <c r="K59" s="542"/>
      <c r="L59" s="542"/>
      <c r="M59" s="542"/>
      <c r="N59" s="542"/>
      <c r="O59" s="79" t="s">
        <v>216</v>
      </c>
      <c r="P59" s="514"/>
    </row>
    <row r="60" spans="1:16" s="5" customFormat="1" ht="12.75" customHeight="1">
      <c r="A60" s="58">
        <v>52</v>
      </c>
      <c r="B60" s="324" t="s">
        <v>39</v>
      </c>
      <c r="C60" s="19" t="s">
        <v>314</v>
      </c>
      <c r="D60" s="206" t="s">
        <v>30</v>
      </c>
      <c r="E60" s="328">
        <v>0.8719487</v>
      </c>
      <c r="F60" s="328">
        <v>0.871505</v>
      </c>
      <c r="G60" s="328">
        <v>1.1241186</v>
      </c>
      <c r="H60" s="328">
        <v>1.149879</v>
      </c>
      <c r="I60" s="328">
        <v>0.9850924</v>
      </c>
      <c r="J60" s="328">
        <v>1.0219645</v>
      </c>
      <c r="K60" s="34">
        <v>1.1582243</v>
      </c>
      <c r="L60" s="34">
        <v>1.0808605</v>
      </c>
      <c r="M60" s="34">
        <v>1.1884463</v>
      </c>
      <c r="N60" s="34">
        <v>1.2939467</v>
      </c>
      <c r="O60" s="21">
        <v>6.076736422</v>
      </c>
      <c r="P60" s="514"/>
    </row>
    <row r="61" spans="1:16" s="5" customFormat="1" ht="12.75" customHeight="1">
      <c r="A61" s="58">
        <v>53</v>
      </c>
      <c r="B61" s="324" t="s">
        <v>39</v>
      </c>
      <c r="C61" s="19" t="s">
        <v>314</v>
      </c>
      <c r="D61" s="206" t="s">
        <v>33</v>
      </c>
      <c r="E61" s="328">
        <v>0.6502668</v>
      </c>
      <c r="F61" s="328">
        <v>0.6644624</v>
      </c>
      <c r="G61" s="328">
        <v>0.7915669</v>
      </c>
      <c r="H61" s="328">
        <v>0.7831853</v>
      </c>
      <c r="I61" s="328">
        <v>0.6449484</v>
      </c>
      <c r="J61" s="328">
        <v>0.5562591</v>
      </c>
      <c r="K61" s="34">
        <v>0.5477523</v>
      </c>
      <c r="L61" s="34">
        <v>0.588827</v>
      </c>
      <c r="M61" s="34">
        <v>0.4840361</v>
      </c>
      <c r="N61" s="34">
        <v>0.5152542</v>
      </c>
      <c r="O61" s="21">
        <v>-1.896138497</v>
      </c>
      <c r="P61" s="514"/>
    </row>
    <row r="62" spans="1:16" s="5" customFormat="1" ht="12.75" customHeight="1">
      <c r="A62" s="58">
        <v>54</v>
      </c>
      <c r="B62" s="324" t="s">
        <v>39</v>
      </c>
      <c r="C62" s="19" t="s">
        <v>314</v>
      </c>
      <c r="D62" s="206" t="s">
        <v>31</v>
      </c>
      <c r="E62" s="328">
        <v>20.769128</v>
      </c>
      <c r="F62" s="328">
        <v>23.939906</v>
      </c>
      <c r="G62" s="328">
        <v>36.159149</v>
      </c>
      <c r="H62" s="328">
        <v>33.559265</v>
      </c>
      <c r="I62" s="328">
        <v>20.302622</v>
      </c>
      <c r="J62" s="328">
        <v>15.846917</v>
      </c>
      <c r="K62" s="149">
        <v>16.980321</v>
      </c>
      <c r="L62" s="149">
        <v>18.531917</v>
      </c>
      <c r="M62" s="149">
        <v>15.697722</v>
      </c>
      <c r="N62" s="149">
        <v>12.11816</v>
      </c>
      <c r="O62" s="79">
        <v>-6.486789016</v>
      </c>
      <c r="P62" s="514"/>
    </row>
    <row r="63" spans="1:16" s="5" customFormat="1" ht="12.75" customHeight="1">
      <c r="A63" s="58">
        <v>55</v>
      </c>
      <c r="B63" s="83"/>
      <c r="C63" s="19"/>
      <c r="D63" s="206"/>
      <c r="E63" s="264"/>
      <c r="F63" s="264"/>
      <c r="G63" s="264"/>
      <c r="H63" s="264"/>
      <c r="I63" s="264"/>
      <c r="J63" s="264"/>
      <c r="K63" s="149"/>
      <c r="L63" s="149"/>
      <c r="M63" s="149" t="s">
        <v>216</v>
      </c>
      <c r="N63" s="149" t="s">
        <v>216</v>
      </c>
      <c r="O63" s="79" t="s">
        <v>216</v>
      </c>
      <c r="P63" s="514"/>
    </row>
    <row r="64" spans="1:16" s="5" customFormat="1" ht="12.75" customHeight="1">
      <c r="A64" s="58">
        <v>56</v>
      </c>
      <c r="B64" s="324" t="s">
        <v>317</v>
      </c>
      <c r="C64" s="77"/>
      <c r="D64" s="77"/>
      <c r="E64" s="548" t="s">
        <v>318</v>
      </c>
      <c r="F64" s="548"/>
      <c r="G64" s="548"/>
      <c r="H64" s="548"/>
      <c r="I64" s="548"/>
      <c r="J64" s="548"/>
      <c r="K64" s="548"/>
      <c r="L64" s="548"/>
      <c r="M64" s="548"/>
      <c r="N64" s="548"/>
      <c r="O64" s="389" t="s">
        <v>216</v>
      </c>
      <c r="P64" s="514"/>
    </row>
    <row r="65" spans="1:16" s="5" customFormat="1" ht="12.75" customHeight="1">
      <c r="A65" s="58">
        <v>57</v>
      </c>
      <c r="B65" s="324" t="s">
        <v>317</v>
      </c>
      <c r="C65" s="19" t="s">
        <v>71</v>
      </c>
      <c r="D65" s="206" t="s">
        <v>30</v>
      </c>
      <c r="E65" s="60">
        <v>140</v>
      </c>
      <c r="F65" s="60">
        <v>121</v>
      </c>
      <c r="G65" s="60">
        <v>192</v>
      </c>
      <c r="H65" s="60">
        <v>237</v>
      </c>
      <c r="I65" s="60">
        <v>219</v>
      </c>
      <c r="J65" s="60">
        <v>369</v>
      </c>
      <c r="K65" s="60">
        <v>1223</v>
      </c>
      <c r="L65" s="60">
        <v>1707</v>
      </c>
      <c r="M65" s="60">
        <v>1769</v>
      </c>
      <c r="N65" s="60">
        <v>1857</v>
      </c>
      <c r="O65" s="21">
        <v>49.77743347</v>
      </c>
      <c r="P65" s="514"/>
    </row>
    <row r="66" spans="1:16" s="5" customFormat="1" ht="12.75" customHeight="1">
      <c r="A66" s="58">
        <v>58</v>
      </c>
      <c r="B66" s="324" t="s">
        <v>317</v>
      </c>
      <c r="C66" s="19" t="s">
        <v>71</v>
      </c>
      <c r="D66" s="19" t="s">
        <v>312</v>
      </c>
      <c r="E66" s="60">
        <v>129</v>
      </c>
      <c r="F66" s="60">
        <v>108</v>
      </c>
      <c r="G66" s="60">
        <v>177</v>
      </c>
      <c r="H66" s="60">
        <v>215</v>
      </c>
      <c r="I66" s="60">
        <v>190</v>
      </c>
      <c r="J66" s="60">
        <v>339</v>
      </c>
      <c r="K66" s="60">
        <v>1028</v>
      </c>
      <c r="L66" s="60">
        <v>1318</v>
      </c>
      <c r="M66" s="60">
        <v>1376</v>
      </c>
      <c r="N66" s="60">
        <v>1465</v>
      </c>
      <c r="O66" s="21">
        <v>44.18148081</v>
      </c>
      <c r="P66" s="514"/>
    </row>
    <row r="67" spans="1:16" s="5" customFormat="1" ht="12.75" customHeight="1">
      <c r="A67" s="58">
        <v>59</v>
      </c>
      <c r="B67" s="324" t="s">
        <v>317</v>
      </c>
      <c r="C67" s="19" t="s">
        <v>71</v>
      </c>
      <c r="D67" s="19" t="s">
        <v>313</v>
      </c>
      <c r="E67" s="21">
        <v>1.0852713</v>
      </c>
      <c r="F67" s="21">
        <v>1.1203704</v>
      </c>
      <c r="G67" s="21">
        <v>1.0847458</v>
      </c>
      <c r="H67" s="21">
        <v>1.1023256</v>
      </c>
      <c r="I67" s="21">
        <v>1.1526316</v>
      </c>
      <c r="J67" s="21">
        <v>1.0884956</v>
      </c>
      <c r="K67" s="21">
        <v>1.1896887</v>
      </c>
      <c r="L67" s="21">
        <v>1.2951442</v>
      </c>
      <c r="M67" s="21">
        <v>1.2856105</v>
      </c>
      <c r="N67" s="21">
        <v>1.2675768</v>
      </c>
      <c r="O67" s="21">
        <v>3.881186836</v>
      </c>
      <c r="P67" s="514"/>
    </row>
    <row r="68" spans="1:16" s="5" customFormat="1" ht="12.75" customHeight="1">
      <c r="A68" s="58">
        <v>60</v>
      </c>
      <c r="B68" s="324" t="s">
        <v>317</v>
      </c>
      <c r="C68" s="19" t="s">
        <v>71</v>
      </c>
      <c r="D68" s="206" t="s">
        <v>31</v>
      </c>
      <c r="E68" s="60">
        <v>11218</v>
      </c>
      <c r="F68" s="60">
        <v>8669</v>
      </c>
      <c r="G68" s="61">
        <v>13319</v>
      </c>
      <c r="H68" s="61">
        <v>22377</v>
      </c>
      <c r="I68" s="61">
        <v>23503</v>
      </c>
      <c r="J68" s="61">
        <v>24938</v>
      </c>
      <c r="K68" s="61">
        <v>31433</v>
      </c>
      <c r="L68" s="61">
        <v>33317</v>
      </c>
      <c r="M68" s="61">
        <v>35341</v>
      </c>
      <c r="N68" s="61">
        <v>42209</v>
      </c>
      <c r="O68" s="79">
        <v>14.06065485</v>
      </c>
      <c r="P68" s="514"/>
    </row>
    <row r="69" spans="1:16" s="5" customFormat="1" ht="12.75" customHeight="1">
      <c r="A69" s="58">
        <v>61</v>
      </c>
      <c r="B69" s="324" t="s">
        <v>317</v>
      </c>
      <c r="C69" s="19" t="s">
        <v>71</v>
      </c>
      <c r="D69" s="206" t="s">
        <v>32</v>
      </c>
      <c r="E69" s="21">
        <v>80.128571</v>
      </c>
      <c r="F69" s="21">
        <v>71.644628</v>
      </c>
      <c r="G69" s="79">
        <v>69.369792</v>
      </c>
      <c r="H69" s="79">
        <v>94.417722</v>
      </c>
      <c r="I69" s="79">
        <v>107.31963</v>
      </c>
      <c r="J69" s="79">
        <v>67.582656</v>
      </c>
      <c r="K69" s="79">
        <v>25.701554</v>
      </c>
      <c r="L69" s="79">
        <v>19.517868</v>
      </c>
      <c r="M69" s="79">
        <v>19.977954</v>
      </c>
      <c r="N69" s="79">
        <v>22.729672</v>
      </c>
      <c r="O69" s="79">
        <v>-23.84656873</v>
      </c>
      <c r="P69" s="514"/>
    </row>
    <row r="70" spans="1:16" s="5" customFormat="1" ht="12.75" customHeight="1">
      <c r="A70" s="58">
        <v>62</v>
      </c>
      <c r="B70" s="324" t="s">
        <v>317</v>
      </c>
      <c r="C70" s="19"/>
      <c r="D70" s="206"/>
      <c r="E70" s="542" t="s">
        <v>308</v>
      </c>
      <c r="F70" s="542"/>
      <c r="G70" s="542"/>
      <c r="H70" s="542"/>
      <c r="I70" s="542"/>
      <c r="J70" s="542"/>
      <c r="K70" s="542"/>
      <c r="L70" s="542"/>
      <c r="M70" s="542"/>
      <c r="N70" s="542"/>
      <c r="O70" s="79" t="s">
        <v>216</v>
      </c>
      <c r="P70" s="514"/>
    </row>
    <row r="71" spans="1:16" s="5" customFormat="1" ht="12.75" customHeight="1">
      <c r="A71" s="58">
        <v>63</v>
      </c>
      <c r="B71" s="324" t="s">
        <v>317</v>
      </c>
      <c r="C71" s="19" t="s">
        <v>314</v>
      </c>
      <c r="D71" s="206" t="s">
        <v>30</v>
      </c>
      <c r="E71" s="328">
        <v>0.9062357</v>
      </c>
      <c r="F71" s="328">
        <v>0.7749952</v>
      </c>
      <c r="G71" s="328">
        <v>1.2163531</v>
      </c>
      <c r="H71" s="328">
        <v>1.4832153</v>
      </c>
      <c r="I71" s="328">
        <v>1.3530395</v>
      </c>
      <c r="J71" s="328">
        <v>2.2603618</v>
      </c>
      <c r="K71" s="34">
        <v>7.4258433</v>
      </c>
      <c r="L71" s="34">
        <v>10.269541</v>
      </c>
      <c r="M71" s="34">
        <v>10.550209</v>
      </c>
      <c r="N71" s="34">
        <v>10.978402</v>
      </c>
      <c r="O71" s="21">
        <v>48.45344889</v>
      </c>
      <c r="P71" s="514"/>
    </row>
    <row r="72" spans="1:16" s="5" customFormat="1" ht="12.75" customHeight="1">
      <c r="A72" s="58">
        <v>64</v>
      </c>
      <c r="B72" s="324" t="s">
        <v>317</v>
      </c>
      <c r="C72" s="19" t="s">
        <v>314</v>
      </c>
      <c r="D72" s="206" t="s">
        <v>33</v>
      </c>
      <c r="E72" s="328">
        <v>0.8350314</v>
      </c>
      <c r="F72" s="328">
        <v>0.6917312</v>
      </c>
      <c r="G72" s="328">
        <v>1.1213255</v>
      </c>
      <c r="H72" s="328">
        <v>1.3455328</v>
      </c>
      <c r="I72" s="328">
        <v>1.1738699</v>
      </c>
      <c r="J72" s="328">
        <v>2.0765926</v>
      </c>
      <c r="K72" s="34">
        <v>6.2418372</v>
      </c>
      <c r="L72" s="34">
        <v>7.9292647</v>
      </c>
      <c r="M72" s="34">
        <v>8.2063809</v>
      </c>
      <c r="N72" s="34">
        <v>8.6609365</v>
      </c>
      <c r="O72" s="21">
        <v>42.90696267</v>
      </c>
      <c r="P72" s="514"/>
    </row>
    <row r="73" spans="1:16" s="5" customFormat="1" ht="12.75" customHeight="1">
      <c r="A73" s="58">
        <v>65</v>
      </c>
      <c r="B73" s="324" t="s">
        <v>317</v>
      </c>
      <c r="C73" s="19" t="s">
        <v>314</v>
      </c>
      <c r="D73" s="206" t="s">
        <v>31</v>
      </c>
      <c r="E73" s="328">
        <v>72.61537</v>
      </c>
      <c r="F73" s="328">
        <v>55.524243</v>
      </c>
      <c r="G73" s="328">
        <v>84.378162</v>
      </c>
      <c r="H73" s="328">
        <v>140.04181</v>
      </c>
      <c r="I73" s="328">
        <v>145.20771</v>
      </c>
      <c r="J73" s="328">
        <v>152.76126</v>
      </c>
      <c r="K73" s="149">
        <v>190.85571</v>
      </c>
      <c r="L73" s="149">
        <v>200.43954</v>
      </c>
      <c r="M73" s="149">
        <v>210.77159</v>
      </c>
      <c r="N73" s="149">
        <v>249.53547</v>
      </c>
      <c r="O73" s="79">
        <v>13.05239516</v>
      </c>
      <c r="P73" s="514"/>
    </row>
    <row r="74" spans="1:16" s="5" customFormat="1" ht="12.75" customHeight="1">
      <c r="A74" s="58">
        <v>66</v>
      </c>
      <c r="B74" s="83"/>
      <c r="C74" s="19"/>
      <c r="D74" s="206"/>
      <c r="E74" s="264"/>
      <c r="F74" s="264"/>
      <c r="G74" s="264"/>
      <c r="H74" s="264"/>
      <c r="I74" s="264"/>
      <c r="J74" s="264"/>
      <c r="K74" s="149"/>
      <c r="L74" s="149"/>
      <c r="M74" s="149" t="s">
        <v>216</v>
      </c>
      <c r="N74" s="149" t="s">
        <v>216</v>
      </c>
      <c r="O74" s="79" t="s">
        <v>216</v>
      </c>
      <c r="P74" s="514"/>
    </row>
    <row r="75" spans="1:16" s="5" customFormat="1" ht="12.75" customHeight="1">
      <c r="A75" s="58">
        <v>67</v>
      </c>
      <c r="B75" s="324" t="s">
        <v>41</v>
      </c>
      <c r="C75" s="77"/>
      <c r="D75" s="77"/>
      <c r="E75" s="548" t="s">
        <v>4</v>
      </c>
      <c r="F75" s="548"/>
      <c r="G75" s="548"/>
      <c r="H75" s="548"/>
      <c r="I75" s="548"/>
      <c r="J75" s="548"/>
      <c r="K75" s="548"/>
      <c r="L75" s="548"/>
      <c r="M75" s="548"/>
      <c r="N75" s="548"/>
      <c r="O75" s="389" t="s">
        <v>216</v>
      </c>
      <c r="P75" s="514"/>
    </row>
    <row r="76" spans="1:16" s="5" customFormat="1" ht="12.75" customHeight="1">
      <c r="A76" s="58">
        <v>68</v>
      </c>
      <c r="B76" s="324" t="s">
        <v>41</v>
      </c>
      <c r="C76" s="19" t="s">
        <v>71</v>
      </c>
      <c r="D76" s="206" t="s">
        <v>30</v>
      </c>
      <c r="E76" s="60">
        <v>741</v>
      </c>
      <c r="F76" s="60">
        <v>743</v>
      </c>
      <c r="G76" s="60">
        <v>907</v>
      </c>
      <c r="H76" s="60">
        <v>968</v>
      </c>
      <c r="I76" s="60">
        <v>929</v>
      </c>
      <c r="J76" s="60">
        <v>760</v>
      </c>
      <c r="K76" s="60">
        <v>949</v>
      </c>
      <c r="L76" s="60">
        <v>1097</v>
      </c>
      <c r="M76" s="60">
        <v>749</v>
      </c>
      <c r="N76" s="60">
        <v>1098</v>
      </c>
      <c r="O76" s="21">
        <v>9.634486535</v>
      </c>
      <c r="P76" s="514"/>
    </row>
    <row r="77" spans="1:16" s="5" customFormat="1" ht="12.75" customHeight="1">
      <c r="A77" s="58">
        <v>69</v>
      </c>
      <c r="B77" s="324" t="s">
        <v>41</v>
      </c>
      <c r="C77" s="19" t="s">
        <v>71</v>
      </c>
      <c r="D77" s="19" t="s">
        <v>312</v>
      </c>
      <c r="E77" s="60">
        <v>399</v>
      </c>
      <c r="F77" s="60">
        <v>423</v>
      </c>
      <c r="G77" s="60">
        <v>449</v>
      </c>
      <c r="H77" s="60">
        <v>444</v>
      </c>
      <c r="I77" s="60">
        <v>447</v>
      </c>
      <c r="J77" s="60">
        <v>452</v>
      </c>
      <c r="K77" s="60">
        <v>538</v>
      </c>
      <c r="L77" s="60">
        <v>551</v>
      </c>
      <c r="M77" s="60">
        <v>396</v>
      </c>
      <c r="N77" s="60">
        <v>615</v>
      </c>
      <c r="O77" s="21">
        <v>8.002589964</v>
      </c>
      <c r="P77" s="514"/>
    </row>
    <row r="78" spans="1:16" s="5" customFormat="1" ht="12.75" customHeight="1">
      <c r="A78" s="58">
        <v>70</v>
      </c>
      <c r="B78" s="324" t="s">
        <v>41</v>
      </c>
      <c r="C78" s="19" t="s">
        <v>71</v>
      </c>
      <c r="D78" s="19" t="s">
        <v>313</v>
      </c>
      <c r="E78" s="21">
        <v>1.8571429</v>
      </c>
      <c r="F78" s="21">
        <v>1.7565012</v>
      </c>
      <c r="G78" s="21">
        <v>2.0200445</v>
      </c>
      <c r="H78" s="21">
        <v>2.1801802</v>
      </c>
      <c r="I78" s="21">
        <v>2.0782998</v>
      </c>
      <c r="J78" s="21">
        <v>1.6814159</v>
      </c>
      <c r="K78" s="21">
        <v>1.7639405</v>
      </c>
      <c r="L78" s="21">
        <v>1.9909256</v>
      </c>
      <c r="M78" s="21">
        <v>1.8914141</v>
      </c>
      <c r="N78" s="21">
        <v>1.7853659</v>
      </c>
      <c r="O78" s="21">
        <v>1.510979109</v>
      </c>
      <c r="P78" s="514"/>
    </row>
    <row r="79" spans="1:16" s="5" customFormat="1" ht="12.75" customHeight="1">
      <c r="A79" s="58">
        <v>71</v>
      </c>
      <c r="B79" s="324" t="s">
        <v>41</v>
      </c>
      <c r="C79" s="19" t="s">
        <v>71</v>
      </c>
      <c r="D79" s="206" t="s">
        <v>31</v>
      </c>
      <c r="E79" s="60">
        <v>54910</v>
      </c>
      <c r="F79" s="60">
        <v>65464</v>
      </c>
      <c r="G79" s="61">
        <v>59740</v>
      </c>
      <c r="H79" s="61">
        <v>43852</v>
      </c>
      <c r="I79" s="61">
        <v>50253</v>
      </c>
      <c r="J79" s="61">
        <v>49749</v>
      </c>
      <c r="K79" s="61">
        <v>63879</v>
      </c>
      <c r="L79" s="61">
        <v>51950</v>
      </c>
      <c r="M79" s="61">
        <v>41078</v>
      </c>
      <c r="N79" s="61">
        <v>51952</v>
      </c>
      <c r="O79" s="79">
        <v>1.089134667</v>
      </c>
      <c r="P79" s="514"/>
    </row>
    <row r="80" spans="1:16" s="5" customFormat="1" ht="12.75" customHeight="1">
      <c r="A80" s="58">
        <v>72</v>
      </c>
      <c r="B80" s="324" t="s">
        <v>41</v>
      </c>
      <c r="C80" s="19" t="s">
        <v>71</v>
      </c>
      <c r="D80" s="206" t="s">
        <v>32</v>
      </c>
      <c r="E80" s="21">
        <v>74.102564</v>
      </c>
      <c r="F80" s="21">
        <v>88.107672</v>
      </c>
      <c r="G80" s="79">
        <v>65.865491</v>
      </c>
      <c r="H80" s="79">
        <v>45.301653</v>
      </c>
      <c r="I80" s="79">
        <v>54.093649</v>
      </c>
      <c r="J80" s="79">
        <v>65.459211</v>
      </c>
      <c r="K80" s="79">
        <v>67.311907</v>
      </c>
      <c r="L80" s="79">
        <v>47.356427</v>
      </c>
      <c r="M80" s="79">
        <v>54.843792</v>
      </c>
      <c r="N80" s="79">
        <v>47.315118</v>
      </c>
      <c r="O80" s="79">
        <v>-7.794401322</v>
      </c>
      <c r="P80" s="514"/>
    </row>
    <row r="81" spans="1:16" s="5" customFormat="1" ht="12.75" customHeight="1">
      <c r="A81" s="58">
        <v>73</v>
      </c>
      <c r="B81" s="324" t="s">
        <v>41</v>
      </c>
      <c r="C81" s="19"/>
      <c r="D81" s="206"/>
      <c r="E81" s="542" t="s">
        <v>308</v>
      </c>
      <c r="F81" s="542"/>
      <c r="G81" s="542"/>
      <c r="H81" s="542"/>
      <c r="I81" s="542"/>
      <c r="J81" s="542"/>
      <c r="K81" s="542"/>
      <c r="L81" s="542"/>
      <c r="M81" s="542"/>
      <c r="N81" s="542"/>
      <c r="O81" s="79" t="s">
        <v>216</v>
      </c>
      <c r="P81" s="514"/>
    </row>
    <row r="82" spans="1:16" s="5" customFormat="1" ht="12.75" customHeight="1">
      <c r="A82" s="58">
        <v>74</v>
      </c>
      <c r="B82" s="324" t="s">
        <v>41</v>
      </c>
      <c r="C82" s="19" t="s">
        <v>314</v>
      </c>
      <c r="D82" s="206" t="s">
        <v>30</v>
      </c>
      <c r="E82" s="328">
        <v>15.181378</v>
      </c>
      <c r="F82" s="328">
        <v>15.116527</v>
      </c>
      <c r="G82" s="328">
        <v>18.291527</v>
      </c>
      <c r="H82" s="328">
        <v>19.291554</v>
      </c>
      <c r="I82" s="328">
        <v>18.342972</v>
      </c>
      <c r="J82" s="328">
        <v>14.895564</v>
      </c>
      <c r="K82" s="34">
        <v>18.537184</v>
      </c>
      <c r="L82" s="34">
        <v>21.405922</v>
      </c>
      <c r="M82" s="34">
        <v>14.57621</v>
      </c>
      <c r="N82" s="34">
        <v>21.310664</v>
      </c>
      <c r="O82" s="21">
        <v>9.366673928</v>
      </c>
      <c r="P82" s="514"/>
    </row>
    <row r="83" spans="1:16" s="5" customFormat="1" ht="12.75" customHeight="1">
      <c r="A83" s="58">
        <v>75</v>
      </c>
      <c r="B83" s="324" t="s">
        <v>41</v>
      </c>
      <c r="C83" s="19" t="s">
        <v>314</v>
      </c>
      <c r="D83" s="206" t="s">
        <v>33</v>
      </c>
      <c r="E83" s="328">
        <v>8.1745879</v>
      </c>
      <c r="F83" s="328">
        <v>8.6060446</v>
      </c>
      <c r="G83" s="328">
        <v>9.0550117</v>
      </c>
      <c r="H83" s="328">
        <v>8.8486051</v>
      </c>
      <c r="I83" s="328">
        <v>8.8259511</v>
      </c>
      <c r="J83" s="328">
        <v>8.858941</v>
      </c>
      <c r="K83" s="34">
        <v>10.508962</v>
      </c>
      <c r="L83" s="34">
        <v>10.751744</v>
      </c>
      <c r="M83" s="34">
        <v>7.7065141</v>
      </c>
      <c r="N83" s="34">
        <v>11.936301</v>
      </c>
      <c r="O83" s="21">
        <v>7.738763717</v>
      </c>
      <c r="P83" s="514"/>
    </row>
    <row r="84" spans="1:16" s="5" customFormat="1" ht="12.75" customHeight="1">
      <c r="A84" s="58">
        <v>76</v>
      </c>
      <c r="B84" s="324" t="s">
        <v>41</v>
      </c>
      <c r="C84" s="19" t="s">
        <v>314</v>
      </c>
      <c r="D84" s="206" t="s">
        <v>31</v>
      </c>
      <c r="E84" s="411">
        <v>1124.979</v>
      </c>
      <c r="F84" s="411">
        <v>1331.882</v>
      </c>
      <c r="G84" s="411">
        <v>1204.7804</v>
      </c>
      <c r="H84" s="411">
        <v>873.93926</v>
      </c>
      <c r="I84" s="411">
        <v>992.2383</v>
      </c>
      <c r="J84" s="411">
        <v>975.05189</v>
      </c>
      <c r="K84" s="412">
        <v>1247.7732</v>
      </c>
      <c r="L84" s="412">
        <v>1013.708</v>
      </c>
      <c r="M84" s="412">
        <v>799.41462</v>
      </c>
      <c r="N84" s="412">
        <v>1008.3166</v>
      </c>
      <c r="O84" s="79">
        <v>0.84219645</v>
      </c>
      <c r="P84" s="514"/>
    </row>
    <row r="85" spans="1:16" s="5" customFormat="1" ht="12.75" customHeight="1">
      <c r="A85" s="58">
        <v>77</v>
      </c>
      <c r="B85" s="324"/>
      <c r="C85" s="19"/>
      <c r="D85" s="206"/>
      <c r="E85" s="264"/>
      <c r="F85" s="264"/>
      <c r="G85" s="264"/>
      <c r="H85" s="264"/>
      <c r="I85" s="264"/>
      <c r="J85" s="264"/>
      <c r="K85" s="149"/>
      <c r="L85" s="149"/>
      <c r="M85" s="149" t="s">
        <v>216</v>
      </c>
      <c r="N85" s="149" t="s">
        <v>216</v>
      </c>
      <c r="O85" s="79" t="s">
        <v>216</v>
      </c>
      <c r="P85" s="514"/>
    </row>
    <row r="86" spans="1:16" s="5" customFormat="1" ht="12.75" customHeight="1">
      <c r="A86" s="58">
        <v>78</v>
      </c>
      <c r="B86" s="324" t="s">
        <v>324</v>
      </c>
      <c r="C86" s="77"/>
      <c r="D86" s="77"/>
      <c r="E86" s="548" t="s">
        <v>325</v>
      </c>
      <c r="F86" s="548"/>
      <c r="G86" s="548"/>
      <c r="H86" s="548"/>
      <c r="I86" s="548"/>
      <c r="J86" s="548"/>
      <c r="K86" s="548"/>
      <c r="L86" s="548"/>
      <c r="M86" s="548"/>
      <c r="N86" s="548"/>
      <c r="O86" s="389" t="s">
        <v>216</v>
      </c>
      <c r="P86" s="514"/>
    </row>
    <row r="87" spans="1:16" s="5" customFormat="1" ht="12.75" customHeight="1">
      <c r="A87" s="58">
        <v>79</v>
      </c>
      <c r="B87" s="324" t="s">
        <v>324</v>
      </c>
      <c r="C87" s="19" t="s">
        <v>71</v>
      </c>
      <c r="D87" s="206" t="s">
        <v>30</v>
      </c>
      <c r="E87" s="60">
        <v>60</v>
      </c>
      <c r="F87" s="60">
        <v>81</v>
      </c>
      <c r="G87" s="60">
        <v>75</v>
      </c>
      <c r="H87" s="60">
        <v>46</v>
      </c>
      <c r="I87" s="60">
        <v>57</v>
      </c>
      <c r="J87" s="60">
        <v>75</v>
      </c>
      <c r="K87" s="60">
        <v>66</v>
      </c>
      <c r="L87" s="60">
        <v>69</v>
      </c>
      <c r="M87" s="60">
        <v>58</v>
      </c>
      <c r="N87" s="60" t="s">
        <v>286</v>
      </c>
      <c r="O87" s="60" t="s">
        <v>44</v>
      </c>
      <c r="P87" s="514"/>
    </row>
    <row r="88" spans="1:16" s="5" customFormat="1" ht="12.75" customHeight="1">
      <c r="A88" s="58">
        <v>80</v>
      </c>
      <c r="B88" s="324" t="s">
        <v>324</v>
      </c>
      <c r="C88" s="19" t="s">
        <v>71</v>
      </c>
      <c r="D88" s="19" t="s">
        <v>312</v>
      </c>
      <c r="E88" s="60">
        <v>54</v>
      </c>
      <c r="F88" s="60">
        <v>68</v>
      </c>
      <c r="G88" s="60">
        <v>65</v>
      </c>
      <c r="H88" s="60">
        <v>44</v>
      </c>
      <c r="I88" s="60">
        <v>49</v>
      </c>
      <c r="J88" s="60">
        <v>57</v>
      </c>
      <c r="K88" s="60">
        <v>59</v>
      </c>
      <c r="L88" s="60">
        <v>67</v>
      </c>
      <c r="M88" s="60">
        <v>53</v>
      </c>
      <c r="N88" s="60" t="s">
        <v>286</v>
      </c>
      <c r="O88" s="60" t="s">
        <v>44</v>
      </c>
      <c r="P88" s="514"/>
    </row>
    <row r="89" spans="1:16" s="5" customFormat="1" ht="12.75" customHeight="1">
      <c r="A89" s="58">
        <v>81</v>
      </c>
      <c r="B89" s="324" t="s">
        <v>324</v>
      </c>
      <c r="C89" s="19" t="s">
        <v>71</v>
      </c>
      <c r="D89" s="19" t="s">
        <v>313</v>
      </c>
      <c r="E89" s="21">
        <v>1.1111111</v>
      </c>
      <c r="F89" s="21">
        <v>1.1911765</v>
      </c>
      <c r="G89" s="21">
        <v>1.1538462</v>
      </c>
      <c r="H89" s="21">
        <v>1.0454545</v>
      </c>
      <c r="I89" s="21">
        <v>1.1632653</v>
      </c>
      <c r="J89" s="21">
        <v>1.3157895</v>
      </c>
      <c r="K89" s="21">
        <v>1.1186441</v>
      </c>
      <c r="L89" s="21">
        <v>1.0298507</v>
      </c>
      <c r="M89" s="21">
        <v>1.0943396</v>
      </c>
      <c r="N89" s="21" t="s">
        <v>44</v>
      </c>
      <c r="O89" s="60" t="s">
        <v>44</v>
      </c>
      <c r="P89" s="514"/>
    </row>
    <row r="90" spans="1:16" s="5" customFormat="1" ht="12.75" customHeight="1">
      <c r="A90" s="58">
        <v>82</v>
      </c>
      <c r="B90" s="324" t="s">
        <v>324</v>
      </c>
      <c r="C90" s="19" t="s">
        <v>71</v>
      </c>
      <c r="D90" s="206" t="s">
        <v>31</v>
      </c>
      <c r="E90" s="60">
        <v>13145</v>
      </c>
      <c r="F90" s="60">
        <v>13793</v>
      </c>
      <c r="G90" s="61">
        <v>14998</v>
      </c>
      <c r="H90" s="61">
        <v>11254</v>
      </c>
      <c r="I90" s="61">
        <v>11222</v>
      </c>
      <c r="J90" s="61">
        <v>12672</v>
      </c>
      <c r="K90" s="61">
        <v>14204</v>
      </c>
      <c r="L90" s="61">
        <v>14570</v>
      </c>
      <c r="M90" s="61">
        <v>12038</v>
      </c>
      <c r="N90" s="60" t="s">
        <v>286</v>
      </c>
      <c r="O90" s="60" t="s">
        <v>44</v>
      </c>
      <c r="P90" s="514"/>
    </row>
    <row r="91" spans="1:16" s="5" customFormat="1" ht="12.75" customHeight="1">
      <c r="A91" s="58">
        <v>83</v>
      </c>
      <c r="B91" s="324" t="s">
        <v>324</v>
      </c>
      <c r="C91" s="19" t="s">
        <v>71</v>
      </c>
      <c r="D91" s="206" t="s">
        <v>32</v>
      </c>
      <c r="E91" s="21">
        <v>219.08333</v>
      </c>
      <c r="F91" s="21">
        <v>170.28395</v>
      </c>
      <c r="G91" s="79">
        <v>199.97333</v>
      </c>
      <c r="H91" s="79">
        <v>244.65217</v>
      </c>
      <c r="I91" s="79">
        <v>196.87719</v>
      </c>
      <c r="J91" s="79">
        <v>168.96</v>
      </c>
      <c r="K91" s="79">
        <v>215.21212</v>
      </c>
      <c r="L91" s="79">
        <v>211.15942</v>
      </c>
      <c r="M91" s="79">
        <v>207.55172</v>
      </c>
      <c r="N91" s="21" t="s">
        <v>44</v>
      </c>
      <c r="O91" s="60" t="s">
        <v>44</v>
      </c>
      <c r="P91" s="514"/>
    </row>
    <row r="92" spans="1:16" s="5" customFormat="1" ht="12.75" customHeight="1">
      <c r="A92" s="58">
        <v>84</v>
      </c>
      <c r="B92" s="324" t="s">
        <v>324</v>
      </c>
      <c r="C92" s="19"/>
      <c r="D92" s="206"/>
      <c r="E92" s="542" t="s">
        <v>308</v>
      </c>
      <c r="F92" s="542"/>
      <c r="G92" s="542"/>
      <c r="H92" s="542"/>
      <c r="I92" s="542"/>
      <c r="J92" s="542"/>
      <c r="K92" s="542"/>
      <c r="L92" s="542"/>
      <c r="M92" s="542"/>
      <c r="N92" s="542"/>
      <c r="O92" s="79" t="s">
        <v>216</v>
      </c>
      <c r="P92" s="514"/>
    </row>
    <row r="93" spans="1:16" s="5" customFormat="1" ht="12.75" customHeight="1">
      <c r="A93" s="58">
        <v>85</v>
      </c>
      <c r="B93" s="324" t="s">
        <v>324</v>
      </c>
      <c r="C93" s="19" t="s">
        <v>314</v>
      </c>
      <c r="D93" s="206" t="s">
        <v>30</v>
      </c>
      <c r="E93" s="328">
        <v>1.7990735</v>
      </c>
      <c r="F93" s="328">
        <v>2.3937514</v>
      </c>
      <c r="G93" s="328">
        <v>2.1791177</v>
      </c>
      <c r="H93" s="328">
        <v>1.3101643</v>
      </c>
      <c r="I93" s="328">
        <v>1.5928061</v>
      </c>
      <c r="J93" s="328">
        <v>2.0557351</v>
      </c>
      <c r="K93" s="34">
        <v>1.778458</v>
      </c>
      <c r="L93" s="34">
        <v>1.8257494</v>
      </c>
      <c r="M93" s="34">
        <v>1.5128238</v>
      </c>
      <c r="N93" s="21" t="s">
        <v>44</v>
      </c>
      <c r="O93" s="21" t="s">
        <v>44</v>
      </c>
      <c r="P93" s="514"/>
    </row>
    <row r="94" spans="1:16" s="5" customFormat="1" ht="12.75" customHeight="1">
      <c r="A94" s="58">
        <v>86</v>
      </c>
      <c r="B94" s="324" t="s">
        <v>324</v>
      </c>
      <c r="C94" s="19" t="s">
        <v>314</v>
      </c>
      <c r="D94" s="206" t="s">
        <v>33</v>
      </c>
      <c r="E94" s="328">
        <v>1.6191661</v>
      </c>
      <c r="F94" s="328">
        <v>2.0095691</v>
      </c>
      <c r="G94" s="328">
        <v>1.8885686</v>
      </c>
      <c r="H94" s="328">
        <v>1.2532006</v>
      </c>
      <c r="I94" s="328">
        <v>1.3692544</v>
      </c>
      <c r="J94" s="328">
        <v>1.5623587</v>
      </c>
      <c r="K94" s="34">
        <v>1.5898337</v>
      </c>
      <c r="L94" s="34">
        <v>1.7728291</v>
      </c>
      <c r="M94" s="34">
        <v>1.3824079</v>
      </c>
      <c r="N94" s="21" t="s">
        <v>44</v>
      </c>
      <c r="O94" s="21" t="s">
        <v>44</v>
      </c>
      <c r="P94" s="514"/>
    </row>
    <row r="95" spans="1:16" s="5" customFormat="1" ht="12.75" customHeight="1">
      <c r="A95" s="58">
        <v>87</v>
      </c>
      <c r="B95" s="324" t="s">
        <v>324</v>
      </c>
      <c r="C95" s="19" t="s">
        <v>314</v>
      </c>
      <c r="D95" s="206" t="s">
        <v>31</v>
      </c>
      <c r="E95" s="328">
        <v>394.14701</v>
      </c>
      <c r="F95" s="328">
        <v>407.61745</v>
      </c>
      <c r="G95" s="328">
        <v>435.76542</v>
      </c>
      <c r="H95" s="328">
        <v>320.53455</v>
      </c>
      <c r="I95" s="328">
        <v>313.58719</v>
      </c>
      <c r="J95" s="328">
        <v>347.337</v>
      </c>
      <c r="K95" s="149">
        <v>382.74572</v>
      </c>
      <c r="L95" s="149">
        <v>385.52419</v>
      </c>
      <c r="M95" s="149">
        <v>313.98919</v>
      </c>
      <c r="N95" s="21" t="s">
        <v>44</v>
      </c>
      <c r="O95" s="21" t="s">
        <v>44</v>
      </c>
      <c r="P95" s="514"/>
    </row>
    <row r="96" spans="1:16" s="5" customFormat="1" ht="12.75" customHeight="1">
      <c r="A96" s="58">
        <v>88</v>
      </c>
      <c r="B96" s="324"/>
      <c r="C96" s="19"/>
      <c r="D96" s="206"/>
      <c r="E96" s="264"/>
      <c r="F96" s="264"/>
      <c r="G96" s="264"/>
      <c r="H96" s="264"/>
      <c r="I96" s="264"/>
      <c r="J96" s="264"/>
      <c r="K96" s="149"/>
      <c r="L96" s="149"/>
      <c r="M96" s="149" t="s">
        <v>216</v>
      </c>
      <c r="N96" s="149" t="s">
        <v>216</v>
      </c>
      <c r="O96" s="79" t="s">
        <v>216</v>
      </c>
      <c r="P96" s="514"/>
    </row>
    <row r="97" spans="1:16" s="5" customFormat="1" ht="12.75" customHeight="1">
      <c r="A97" s="58">
        <v>89</v>
      </c>
      <c r="B97" s="324" t="s">
        <v>319</v>
      </c>
      <c r="C97" s="77"/>
      <c r="D97" s="77"/>
      <c r="E97" s="548" t="s">
        <v>320</v>
      </c>
      <c r="F97" s="548"/>
      <c r="G97" s="548"/>
      <c r="H97" s="548"/>
      <c r="I97" s="548"/>
      <c r="J97" s="548"/>
      <c r="K97" s="548"/>
      <c r="L97" s="548"/>
      <c r="M97" s="548"/>
      <c r="N97" s="548"/>
      <c r="O97" s="389" t="s">
        <v>216</v>
      </c>
      <c r="P97" s="514"/>
    </row>
    <row r="98" spans="1:16" s="5" customFormat="1" ht="12.75" customHeight="1">
      <c r="A98" s="58">
        <v>90</v>
      </c>
      <c r="B98" s="324" t="s">
        <v>319</v>
      </c>
      <c r="C98" s="19" t="s">
        <v>71</v>
      </c>
      <c r="D98" s="206" t="s">
        <v>30</v>
      </c>
      <c r="E98" s="328" t="s">
        <v>44</v>
      </c>
      <c r="F98" s="60">
        <v>9</v>
      </c>
      <c r="G98" s="60">
        <v>5</v>
      </c>
      <c r="H98" s="60">
        <v>49</v>
      </c>
      <c r="I98" s="60">
        <v>82</v>
      </c>
      <c r="J98" s="60">
        <v>86</v>
      </c>
      <c r="K98" s="60">
        <v>122</v>
      </c>
      <c r="L98" s="60">
        <v>104</v>
      </c>
      <c r="M98" s="60">
        <v>114</v>
      </c>
      <c r="N98" s="60">
        <v>104</v>
      </c>
      <c r="O98" s="21">
        <v>4.865763218</v>
      </c>
      <c r="P98" s="514"/>
    </row>
    <row r="99" spans="1:16" s="5" customFormat="1" ht="12.75" customHeight="1">
      <c r="A99" s="58">
        <v>91</v>
      </c>
      <c r="B99" s="324" t="s">
        <v>319</v>
      </c>
      <c r="C99" s="19" t="s">
        <v>71</v>
      </c>
      <c r="D99" s="19" t="s">
        <v>312</v>
      </c>
      <c r="E99" s="328" t="s">
        <v>44</v>
      </c>
      <c r="F99" s="60">
        <v>9</v>
      </c>
      <c r="G99" s="60">
        <v>5</v>
      </c>
      <c r="H99" s="60">
        <v>43</v>
      </c>
      <c r="I99" s="60">
        <v>69</v>
      </c>
      <c r="J99" s="60">
        <v>77</v>
      </c>
      <c r="K99" s="60">
        <v>91</v>
      </c>
      <c r="L99" s="60">
        <v>91</v>
      </c>
      <c r="M99" s="60">
        <v>102</v>
      </c>
      <c r="N99" s="60">
        <v>104</v>
      </c>
      <c r="O99" s="21">
        <v>7.80419316</v>
      </c>
      <c r="P99" s="514"/>
    </row>
    <row r="100" spans="1:16" s="5" customFormat="1" ht="12.75" customHeight="1">
      <c r="A100" s="58">
        <v>92</v>
      </c>
      <c r="B100" s="324" t="s">
        <v>319</v>
      </c>
      <c r="C100" s="19" t="s">
        <v>71</v>
      </c>
      <c r="D100" s="19" t="s">
        <v>313</v>
      </c>
      <c r="E100" s="328" t="s">
        <v>44</v>
      </c>
      <c r="F100" s="21">
        <v>1</v>
      </c>
      <c r="G100" s="21">
        <v>1</v>
      </c>
      <c r="H100" s="21">
        <v>1.1395349</v>
      </c>
      <c r="I100" s="21">
        <v>1.1884058</v>
      </c>
      <c r="J100" s="21">
        <v>1.1168831</v>
      </c>
      <c r="K100" s="21">
        <v>1.3406593</v>
      </c>
      <c r="L100" s="21">
        <v>1.1428571</v>
      </c>
      <c r="M100" s="21">
        <v>1.1176471</v>
      </c>
      <c r="N100" s="21">
        <v>1</v>
      </c>
      <c r="O100" s="21">
        <v>-2.725710249</v>
      </c>
      <c r="P100" s="514"/>
    </row>
    <row r="101" spans="1:16" s="5" customFormat="1" ht="12.75" customHeight="1">
      <c r="A101" s="58">
        <v>93</v>
      </c>
      <c r="B101" s="324" t="s">
        <v>319</v>
      </c>
      <c r="C101" s="19" t="s">
        <v>71</v>
      </c>
      <c r="D101" s="206" t="s">
        <v>31</v>
      </c>
      <c r="E101" s="328" t="s">
        <v>44</v>
      </c>
      <c r="F101" s="60">
        <v>1379</v>
      </c>
      <c r="G101" s="61">
        <v>1737</v>
      </c>
      <c r="H101" s="61">
        <v>3541</v>
      </c>
      <c r="I101" s="61">
        <v>3881</v>
      </c>
      <c r="J101" s="61">
        <v>4077</v>
      </c>
      <c r="K101" s="61">
        <v>4779</v>
      </c>
      <c r="L101" s="61">
        <v>5437</v>
      </c>
      <c r="M101" s="61">
        <v>6052</v>
      </c>
      <c r="N101" s="61">
        <v>9595</v>
      </c>
      <c r="O101" s="79">
        <v>23.85857152</v>
      </c>
      <c r="P101" s="514"/>
    </row>
    <row r="102" spans="1:16" s="5" customFormat="1" ht="12.75" customHeight="1">
      <c r="A102" s="58">
        <v>94</v>
      </c>
      <c r="B102" s="324" t="s">
        <v>319</v>
      </c>
      <c r="C102" s="19" t="s">
        <v>71</v>
      </c>
      <c r="D102" s="206" t="s">
        <v>32</v>
      </c>
      <c r="E102" s="328" t="s">
        <v>44</v>
      </c>
      <c r="F102" s="21">
        <v>153.22222</v>
      </c>
      <c r="G102" s="79">
        <v>347.4</v>
      </c>
      <c r="H102" s="79">
        <v>72.265306</v>
      </c>
      <c r="I102" s="79">
        <v>47.329268</v>
      </c>
      <c r="J102" s="79">
        <v>47.406977</v>
      </c>
      <c r="K102" s="79">
        <v>39.172131</v>
      </c>
      <c r="L102" s="79">
        <v>52.278846</v>
      </c>
      <c r="M102" s="79">
        <v>53.087719</v>
      </c>
      <c r="N102" s="79">
        <v>92.259615</v>
      </c>
      <c r="O102" s="79">
        <v>18.11154348</v>
      </c>
      <c r="P102" s="514"/>
    </row>
    <row r="103" spans="1:16" s="5" customFormat="1" ht="12.75" customHeight="1">
      <c r="A103" s="58">
        <v>95</v>
      </c>
      <c r="B103" s="324" t="s">
        <v>319</v>
      </c>
      <c r="C103" s="19"/>
      <c r="D103" s="206"/>
      <c r="E103" s="542" t="s">
        <v>308</v>
      </c>
      <c r="F103" s="542"/>
      <c r="G103" s="542"/>
      <c r="H103" s="542"/>
      <c r="I103" s="542"/>
      <c r="J103" s="542"/>
      <c r="K103" s="542"/>
      <c r="L103" s="542"/>
      <c r="M103" s="542"/>
      <c r="N103" s="542"/>
      <c r="O103" s="79" t="s">
        <v>216</v>
      </c>
      <c r="P103" s="514"/>
    </row>
    <row r="104" spans="1:16" s="5" customFormat="1" ht="12.75" customHeight="1">
      <c r="A104" s="58">
        <v>96</v>
      </c>
      <c r="B104" s="324" t="s">
        <v>319</v>
      </c>
      <c r="C104" s="19" t="s">
        <v>314</v>
      </c>
      <c r="D104" s="206" t="s">
        <v>30</v>
      </c>
      <c r="E104" s="328" t="s">
        <v>44</v>
      </c>
      <c r="F104" s="328">
        <v>0.4264817</v>
      </c>
      <c r="G104" s="328">
        <v>0.2308211</v>
      </c>
      <c r="H104" s="328">
        <v>2.2019899</v>
      </c>
      <c r="I104" s="328">
        <v>3.5999175</v>
      </c>
      <c r="J104" s="328">
        <v>3.7342759</v>
      </c>
      <c r="K104" s="34">
        <v>5.2427343</v>
      </c>
      <c r="L104" s="34">
        <v>4.3461182</v>
      </c>
      <c r="M104" s="34">
        <v>4.6848032</v>
      </c>
      <c r="N104" s="34">
        <v>4.257671</v>
      </c>
      <c r="O104" s="21">
        <v>3.333567764</v>
      </c>
      <c r="P104" s="514"/>
    </row>
    <row r="105" spans="1:16" s="5" customFormat="1" ht="12.75" customHeight="1">
      <c r="A105" s="58">
        <v>97</v>
      </c>
      <c r="B105" s="324" t="s">
        <v>319</v>
      </c>
      <c r="C105" s="19" t="s">
        <v>314</v>
      </c>
      <c r="D105" s="206" t="s">
        <v>33</v>
      </c>
      <c r="E105" s="328" t="s">
        <v>44</v>
      </c>
      <c r="F105" s="328">
        <v>0.4264817</v>
      </c>
      <c r="G105" s="328">
        <v>0.2308211</v>
      </c>
      <c r="H105" s="328">
        <v>1.9323585</v>
      </c>
      <c r="I105" s="328">
        <v>3.0291988</v>
      </c>
      <c r="J105" s="328">
        <v>3.3434796</v>
      </c>
      <c r="K105" s="34">
        <v>3.9105641</v>
      </c>
      <c r="L105" s="34">
        <v>3.8028534</v>
      </c>
      <c r="M105" s="34">
        <v>4.191666</v>
      </c>
      <c r="N105" s="34">
        <v>4.257671</v>
      </c>
      <c r="O105" s="21">
        <v>6.229064256</v>
      </c>
      <c r="P105" s="514"/>
    </row>
    <row r="106" spans="1:16" s="5" customFormat="1" ht="12.75" customHeight="1" thickBot="1">
      <c r="A106" s="58">
        <v>98</v>
      </c>
      <c r="B106" s="324" t="s">
        <v>319</v>
      </c>
      <c r="C106" s="19" t="s">
        <v>314</v>
      </c>
      <c r="D106" s="206" t="s">
        <v>31</v>
      </c>
      <c r="E106" s="328" t="s">
        <v>44</v>
      </c>
      <c r="F106" s="328">
        <v>65.346469</v>
      </c>
      <c r="G106" s="328">
        <v>80.187242</v>
      </c>
      <c r="H106" s="328">
        <v>159.12747</v>
      </c>
      <c r="I106" s="328">
        <v>170.38146</v>
      </c>
      <c r="J106" s="328">
        <v>177.03073</v>
      </c>
      <c r="K106" s="149">
        <v>205.36908</v>
      </c>
      <c r="L106" s="149">
        <v>227.21004</v>
      </c>
      <c r="M106" s="149">
        <v>248.70551</v>
      </c>
      <c r="N106" s="149">
        <v>392.81109</v>
      </c>
      <c r="O106" s="79">
        <v>22.04887182</v>
      </c>
      <c r="P106" s="514"/>
    </row>
    <row r="107" spans="1:16" ht="6" customHeight="1">
      <c r="A107" s="81"/>
      <c r="B107" s="81"/>
      <c r="C107" s="325"/>
      <c r="D107" s="325"/>
      <c r="E107" s="325"/>
      <c r="F107" s="325"/>
      <c r="G107" s="200"/>
      <c r="H107" s="326"/>
      <c r="I107" s="200"/>
      <c r="J107" s="326"/>
      <c r="K107" s="326"/>
      <c r="L107" s="326"/>
      <c r="M107" s="326"/>
      <c r="N107" s="326"/>
      <c r="O107" s="326"/>
      <c r="P107" s="22"/>
    </row>
    <row r="108" spans="1:16" ht="12.75" customHeight="1">
      <c r="A108" s="332" t="s">
        <v>44</v>
      </c>
      <c r="B108" s="332" t="s">
        <v>60</v>
      </c>
      <c r="C108" s="333"/>
      <c r="D108" s="333"/>
      <c r="E108" s="333"/>
      <c r="F108" s="333"/>
      <c r="G108" s="142"/>
      <c r="H108" s="334"/>
      <c r="I108" s="142"/>
      <c r="J108" s="334"/>
      <c r="K108" s="334"/>
      <c r="L108" s="334"/>
      <c r="M108" s="334"/>
      <c r="N108" s="334"/>
      <c r="O108" s="334"/>
      <c r="P108" s="22"/>
    </row>
    <row r="109" spans="1:16" ht="12.75" customHeight="1">
      <c r="A109" s="512" t="s">
        <v>286</v>
      </c>
      <c r="B109" s="540" t="s">
        <v>309</v>
      </c>
      <c r="C109" s="540"/>
      <c r="D109" s="540"/>
      <c r="E109" s="540"/>
      <c r="F109" s="540"/>
      <c r="G109" s="540"/>
      <c r="H109" s="540"/>
      <c r="I109" s="540"/>
      <c r="J109" s="540"/>
      <c r="K109" s="540"/>
      <c r="L109" s="48"/>
      <c r="M109" s="549"/>
      <c r="N109" s="549"/>
      <c r="O109" s="549"/>
      <c r="P109" s="549"/>
    </row>
    <row r="110" spans="1:16" ht="12.75" customHeight="1">
      <c r="A110" s="513" t="s">
        <v>45</v>
      </c>
      <c r="B110" s="543" t="s">
        <v>326</v>
      </c>
      <c r="C110" s="543"/>
      <c r="D110" s="543"/>
      <c r="E110" s="543"/>
      <c r="F110" s="543"/>
      <c r="G110" s="543"/>
      <c r="H110" s="543"/>
      <c r="I110" s="543"/>
      <c r="J110" s="543"/>
      <c r="K110" s="543"/>
      <c r="L110" s="543"/>
      <c r="M110" s="543"/>
      <c r="N110" s="543"/>
      <c r="O110" s="543"/>
      <c r="P110" s="22"/>
    </row>
    <row r="111" spans="1:16" s="27" customFormat="1" ht="21" customHeight="1">
      <c r="A111" s="331" t="s">
        <v>46</v>
      </c>
      <c r="B111" s="546" t="s">
        <v>215</v>
      </c>
      <c r="C111" s="546"/>
      <c r="D111" s="546"/>
      <c r="E111" s="546"/>
      <c r="F111" s="546"/>
      <c r="G111" s="546"/>
      <c r="H111" s="546"/>
      <c r="I111" s="546"/>
      <c r="J111" s="546"/>
      <c r="K111" s="546"/>
      <c r="L111" s="546"/>
      <c r="M111" s="546"/>
      <c r="N111" s="546"/>
      <c r="O111" s="546"/>
      <c r="P111" s="316"/>
    </row>
    <row r="112" spans="1:16" s="27" customFormat="1" ht="12.75" customHeight="1">
      <c r="A112" s="331" t="s">
        <v>61</v>
      </c>
      <c r="B112" s="535" t="s">
        <v>150</v>
      </c>
      <c r="C112" s="535"/>
      <c r="D112" s="535"/>
      <c r="E112" s="535"/>
      <c r="F112" s="535"/>
      <c r="G112" s="535"/>
      <c r="H112" s="535"/>
      <c r="I112" s="535"/>
      <c r="J112" s="535"/>
      <c r="K112" s="535"/>
      <c r="L112" s="535"/>
      <c r="M112" s="535"/>
      <c r="N112" s="535"/>
      <c r="O112" s="535"/>
      <c r="P112" s="316"/>
    </row>
    <row r="113" spans="1:16" s="27" customFormat="1" ht="12.75" customHeight="1">
      <c r="A113" s="331" t="s">
        <v>321</v>
      </c>
      <c r="B113" s="535" t="s">
        <v>152</v>
      </c>
      <c r="C113" s="535"/>
      <c r="D113" s="535"/>
      <c r="E113" s="535"/>
      <c r="F113" s="535"/>
      <c r="G113" s="535"/>
      <c r="H113" s="535"/>
      <c r="I113" s="535"/>
      <c r="J113" s="535"/>
      <c r="K113" s="535"/>
      <c r="L113" s="535"/>
      <c r="M113" s="535"/>
      <c r="N113" s="535"/>
      <c r="O113" s="535"/>
      <c r="P113" s="327"/>
    </row>
    <row r="114" spans="1:16" s="27" customFormat="1" ht="12.75" customHeight="1">
      <c r="A114" s="330" t="s">
        <v>87</v>
      </c>
      <c r="B114" s="550" t="s">
        <v>303</v>
      </c>
      <c r="C114" s="550"/>
      <c r="D114" s="550"/>
      <c r="E114" s="550"/>
      <c r="F114" s="550"/>
      <c r="G114" s="550"/>
      <c r="H114" s="550"/>
      <c r="I114" s="550"/>
      <c r="J114" s="550"/>
      <c r="K114" s="550"/>
      <c r="L114" s="550"/>
      <c r="M114" s="550"/>
      <c r="N114" s="550"/>
      <c r="O114" s="550"/>
      <c r="P114" s="327"/>
    </row>
    <row r="115" spans="1:16" ht="12.75" customHeight="1">
      <c r="A115" s="512" t="s">
        <v>323</v>
      </c>
      <c r="B115" s="540" t="s">
        <v>371</v>
      </c>
      <c r="C115" s="540"/>
      <c r="D115" s="540"/>
      <c r="E115" s="540"/>
      <c r="F115" s="540"/>
      <c r="G115" s="540"/>
      <c r="H115" s="540"/>
      <c r="I115" s="540"/>
      <c r="J115" s="540"/>
      <c r="K115" s="540"/>
      <c r="L115" s="540"/>
      <c r="M115" s="540"/>
      <c r="N115" s="540"/>
      <c r="O115" s="540"/>
      <c r="P115" s="528"/>
    </row>
    <row r="116" spans="1:16" s="27" customFormat="1" ht="12.75" customHeight="1">
      <c r="A116" s="331" t="s">
        <v>322</v>
      </c>
      <c r="B116" s="535" t="s">
        <v>153</v>
      </c>
      <c r="C116" s="535"/>
      <c r="D116" s="535"/>
      <c r="E116" s="535"/>
      <c r="F116" s="535"/>
      <c r="G116" s="535"/>
      <c r="H116" s="535"/>
      <c r="I116" s="535"/>
      <c r="J116" s="535"/>
      <c r="K116" s="535"/>
      <c r="L116" s="535"/>
      <c r="M116" s="535"/>
      <c r="N116" s="535"/>
      <c r="O116" s="535"/>
      <c r="P116" s="327"/>
    </row>
    <row r="117" spans="1:16" s="6" customFormat="1" ht="6" customHeight="1">
      <c r="A117" s="331"/>
      <c r="B117" s="331"/>
      <c r="C117" s="545"/>
      <c r="D117" s="545"/>
      <c r="E117" s="545"/>
      <c r="F117" s="545"/>
      <c r="G117" s="545"/>
      <c r="H117" s="545"/>
      <c r="I117" s="545"/>
      <c r="J117" s="545"/>
      <c r="K117" s="545"/>
      <c r="L117" s="545"/>
      <c r="M117" s="545"/>
      <c r="N117" s="545"/>
      <c r="O117" s="545"/>
      <c r="P117" s="76"/>
    </row>
    <row r="118" spans="1:16" ht="12.75" customHeight="1">
      <c r="A118" s="331"/>
      <c r="B118" s="549" t="s">
        <v>29</v>
      </c>
      <c r="C118" s="549"/>
      <c r="D118" s="549"/>
      <c r="E118" s="549"/>
      <c r="F118" s="549"/>
      <c r="G118" s="549"/>
      <c r="H118" s="549"/>
      <c r="I118" s="549"/>
      <c r="J118" s="549"/>
      <c r="K118" s="549"/>
      <c r="L118" s="549"/>
      <c r="M118" s="549"/>
      <c r="N118" s="549"/>
      <c r="O118" s="549"/>
      <c r="P118" s="22"/>
    </row>
    <row r="119" spans="1:16" ht="6" customHeight="1">
      <c r="A119" s="58"/>
      <c r="B119" s="58"/>
      <c r="C119" s="315"/>
      <c r="D119" s="315"/>
      <c r="E119" s="315"/>
      <c r="F119" s="315"/>
      <c r="G119" s="22"/>
      <c r="H119" s="22"/>
      <c r="I119" s="22"/>
      <c r="J119" s="22"/>
      <c r="K119" s="22"/>
      <c r="L119" s="22"/>
      <c r="M119" s="22"/>
      <c r="N119" s="22"/>
      <c r="O119" s="22"/>
      <c r="P119" s="22"/>
    </row>
  </sheetData>
  <sheetProtection/>
  <autoFilter ref="A8:D106"/>
  <mergeCells count="31">
    <mergeCell ref="E59:N59"/>
    <mergeCell ref="B115:O115"/>
    <mergeCell ref="E86:N86"/>
    <mergeCell ref="E31:N31"/>
    <mergeCell ref="E81:N81"/>
    <mergeCell ref="E103:N103"/>
    <mergeCell ref="E15:N15"/>
    <mergeCell ref="E92:N92"/>
    <mergeCell ref="E26:N26"/>
    <mergeCell ref="E37:N37"/>
    <mergeCell ref="E48:N48"/>
    <mergeCell ref="E53:N53"/>
    <mergeCell ref="E64:N64"/>
    <mergeCell ref="E75:N75"/>
    <mergeCell ref="B118:O118"/>
    <mergeCell ref="B116:O116"/>
    <mergeCell ref="B114:O114"/>
    <mergeCell ref="B113:O113"/>
    <mergeCell ref="B109:K109"/>
    <mergeCell ref="M109:N109"/>
    <mergeCell ref="O109:P109"/>
    <mergeCell ref="E70:N70"/>
    <mergeCell ref="B110:O110"/>
    <mergeCell ref="A7:O7"/>
    <mergeCell ref="C117:O117"/>
    <mergeCell ref="B111:O111"/>
    <mergeCell ref="B112:O112"/>
    <mergeCell ref="E9:N9"/>
    <mergeCell ref="E20:N20"/>
    <mergeCell ref="E42:N42"/>
    <mergeCell ref="E97:N97"/>
  </mergeCells>
  <conditionalFormatting sqref="E10:N11 E21:N25 E32:N36 E54:N58 E65:N69 E76:N80 E98:N102 E16:N18 E15 E27:N29 E38:N40 E60:N62 E71:N73 E82:N84 E104:N106 E87:M91 E93:M95 E13:N13 E12:M12 E14:M14">
    <cfRule type="expression" priority="21" dxfId="3">
      <formula>E10&lt;0.05</formula>
    </cfRule>
  </conditionalFormatting>
  <conditionalFormatting sqref="O16:O18 O21:O25 O27:O29 O32:O36 O38:O40 O54:O58 O60:O62 O65:O69 O71:O73 O76:O80 O82:O84 O98:O102 O104:O106 O10:O14">
    <cfRule type="expression" priority="19" dxfId="8" stopIfTrue="1">
      <formula>AND(-0.05&lt;N10,N10&lt;0.05)</formula>
    </cfRule>
  </conditionalFormatting>
  <conditionalFormatting sqref="E26">
    <cfRule type="expression" priority="18" dxfId="3">
      <formula>E26&lt;0.05</formula>
    </cfRule>
  </conditionalFormatting>
  <conditionalFormatting sqref="E37">
    <cfRule type="expression" priority="17" dxfId="3">
      <formula>E37&lt;0.05</formula>
    </cfRule>
  </conditionalFormatting>
  <conditionalFormatting sqref="E48">
    <cfRule type="expression" priority="16" dxfId="3">
      <formula>E48&lt;0.05</formula>
    </cfRule>
  </conditionalFormatting>
  <conditionalFormatting sqref="E59">
    <cfRule type="expression" priority="15" dxfId="3">
      <formula>E59&lt;0.05</formula>
    </cfRule>
  </conditionalFormatting>
  <conditionalFormatting sqref="E70">
    <cfRule type="expression" priority="14" dxfId="3">
      <formula>E70&lt;0.05</formula>
    </cfRule>
  </conditionalFormatting>
  <conditionalFormatting sqref="E81">
    <cfRule type="expression" priority="13" dxfId="3">
      <formula>E81&lt;0.05</formula>
    </cfRule>
  </conditionalFormatting>
  <conditionalFormatting sqref="E92">
    <cfRule type="expression" priority="12" dxfId="3">
      <formula>E92&lt;0.05</formula>
    </cfRule>
  </conditionalFormatting>
  <conditionalFormatting sqref="E103">
    <cfRule type="expression" priority="11" dxfId="3">
      <formula>E103&lt;0.05</formula>
    </cfRule>
  </conditionalFormatting>
  <conditionalFormatting sqref="N89">
    <cfRule type="expression" priority="10" dxfId="3">
      <formula>N89&lt;0.05</formula>
    </cfRule>
  </conditionalFormatting>
  <conditionalFormatting sqref="N91">
    <cfRule type="expression" priority="9" dxfId="3">
      <formula>N91&lt;0.05</formula>
    </cfRule>
  </conditionalFormatting>
  <conditionalFormatting sqref="N93">
    <cfRule type="expression" priority="8" dxfId="3">
      <formula>N93&lt;0.05</formula>
    </cfRule>
  </conditionalFormatting>
  <conditionalFormatting sqref="N94">
    <cfRule type="expression" priority="7" dxfId="3">
      <formula>N94&lt;0.05</formula>
    </cfRule>
  </conditionalFormatting>
  <conditionalFormatting sqref="N95">
    <cfRule type="expression" priority="6" dxfId="3">
      <formula>N95&lt;0.05</formula>
    </cfRule>
  </conditionalFormatting>
  <conditionalFormatting sqref="O95">
    <cfRule type="expression" priority="5" dxfId="3">
      <formula>O95&lt;0.05</formula>
    </cfRule>
  </conditionalFormatting>
  <conditionalFormatting sqref="O94">
    <cfRule type="expression" priority="4" dxfId="3">
      <formula>O94&lt;0.05</formula>
    </cfRule>
  </conditionalFormatting>
  <conditionalFormatting sqref="O93">
    <cfRule type="expression" priority="3" dxfId="3">
      <formula>O93&lt;0.05</formula>
    </cfRule>
  </conditionalFormatting>
  <conditionalFormatting sqref="N12">
    <cfRule type="expression" priority="2" dxfId="3">
      <formula>N12&lt;0.05</formula>
    </cfRule>
  </conditionalFormatting>
  <conditionalFormatting sqref="N14">
    <cfRule type="expression" priority="1" dxfId="3">
      <formula>N14&lt;0.05</formula>
    </cfRule>
  </conditionalFormatting>
  <hyperlinks>
    <hyperlink ref="O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4.xml><?xml version="1.0" encoding="utf-8"?>
<worksheet xmlns="http://schemas.openxmlformats.org/spreadsheetml/2006/main" xmlns:r="http://schemas.openxmlformats.org/officeDocument/2006/relationships">
  <dimension ref="A1:L67"/>
  <sheetViews>
    <sheetView zoomScalePageLayoutView="0" workbookViewId="0" topLeftCell="A1">
      <selection activeCell="A1" sqref="A1"/>
    </sheetView>
  </sheetViews>
  <sheetFormatPr defaultColWidth="9.140625" defaultRowHeight="12.75"/>
  <cols>
    <col min="1" max="1" width="4.421875" style="2" customWidth="1"/>
    <col min="2" max="2" width="17.00390625" style="5" customWidth="1"/>
    <col min="3" max="9" width="10.140625" style="2" customWidth="1"/>
    <col min="10" max="10" width="10.140625" style="7" customWidth="1"/>
    <col min="11" max="11" width="10.140625" style="2" customWidth="1"/>
    <col min="12" max="12" width="2.7109375" style="2" customWidth="1"/>
    <col min="13" max="16384" width="9.140625" style="8" customWidth="1"/>
  </cols>
  <sheetData>
    <row r="1" spans="1:12" s="29" customFormat="1" ht="57" customHeight="1">
      <c r="A1" s="17"/>
      <c r="B1" s="17"/>
      <c r="C1" s="17"/>
      <c r="D1" s="17"/>
      <c r="E1" s="17"/>
      <c r="F1" s="17"/>
      <c r="G1" s="17"/>
      <c r="H1" s="17"/>
      <c r="I1" s="17"/>
      <c r="J1" s="17"/>
      <c r="K1" s="17"/>
      <c r="L1" s="17"/>
    </row>
    <row r="2" spans="1:12" s="29" customFormat="1" ht="7.5" customHeight="1">
      <c r="A2" s="297"/>
      <c r="B2" s="297"/>
      <c r="C2" s="297"/>
      <c r="D2" s="297"/>
      <c r="E2" s="297"/>
      <c r="F2" s="297"/>
      <c r="G2" s="297"/>
      <c r="H2" s="297"/>
      <c r="I2" s="297"/>
      <c r="J2" s="297"/>
      <c r="K2" s="297"/>
      <c r="L2" s="17"/>
    </row>
    <row r="3" spans="1:12" s="29" customFormat="1" ht="15" customHeight="1">
      <c r="A3" s="17"/>
      <c r="B3" s="17"/>
      <c r="C3" s="17"/>
      <c r="D3" s="17"/>
      <c r="E3" s="17"/>
      <c r="F3" s="17"/>
      <c r="G3" s="17"/>
      <c r="H3" s="17"/>
      <c r="I3" s="17"/>
      <c r="J3" s="17"/>
      <c r="K3" s="17"/>
      <c r="L3" s="17"/>
    </row>
    <row r="4" spans="1:12" s="29" customFormat="1" ht="12.75">
      <c r="A4" s="44" t="str">
        <f>'Table of contents'!A4</f>
        <v>Mental health services in Australia</v>
      </c>
      <c r="B4" s="44"/>
      <c r="C4" s="44"/>
      <c r="D4" s="44"/>
      <c r="E4" s="44"/>
      <c r="F4" s="44"/>
      <c r="G4" s="44"/>
      <c r="H4" s="44"/>
      <c r="I4" s="44"/>
      <c r="J4" s="44"/>
      <c r="K4" s="44"/>
      <c r="L4" s="85"/>
    </row>
    <row r="5" spans="1:12" s="29" customFormat="1" ht="13.5" thickBot="1">
      <c r="A5" s="49" t="str">
        <f>'Table of contents'!A5</f>
        <v>RMHC: Residential mental health care (version 1.0)</v>
      </c>
      <c r="B5" s="50"/>
      <c r="C5" s="50"/>
      <c r="D5" s="50"/>
      <c r="E5" s="50"/>
      <c r="F5" s="50"/>
      <c r="G5" s="50"/>
      <c r="H5" s="50"/>
      <c r="I5" s="50"/>
      <c r="J5" s="534" t="s">
        <v>89</v>
      </c>
      <c r="K5" s="534"/>
      <c r="L5" s="85"/>
    </row>
    <row r="6" spans="1:12" s="29" customFormat="1" ht="6" customHeight="1">
      <c r="A6" s="18"/>
      <c r="B6" s="18"/>
      <c r="C6" s="18"/>
      <c r="D6" s="18"/>
      <c r="E6" s="18"/>
      <c r="F6" s="18"/>
      <c r="G6" s="18"/>
      <c r="H6" s="18"/>
      <c r="I6" s="18"/>
      <c r="J6" s="179"/>
      <c r="K6" s="85"/>
      <c r="L6" s="85"/>
    </row>
    <row r="7" spans="1:12" s="29" customFormat="1" ht="15.75" customHeight="1" thickBot="1">
      <c r="A7" s="558" t="s">
        <v>285</v>
      </c>
      <c r="B7" s="558"/>
      <c r="C7" s="558"/>
      <c r="D7" s="558"/>
      <c r="E7" s="558"/>
      <c r="F7" s="558"/>
      <c r="G7" s="558"/>
      <c r="H7" s="558"/>
      <c r="I7" s="558"/>
      <c r="J7" s="558"/>
      <c r="K7" s="558"/>
      <c r="L7" s="85"/>
    </row>
    <row r="8" spans="1:12" s="335" customFormat="1" ht="15" customHeight="1" thickBot="1">
      <c r="A8" s="180"/>
      <c r="B8" s="180" t="s">
        <v>6</v>
      </c>
      <c r="C8" s="181" t="s">
        <v>36</v>
      </c>
      <c r="D8" s="181" t="s">
        <v>37</v>
      </c>
      <c r="E8" s="181" t="s">
        <v>38</v>
      </c>
      <c r="F8" s="181" t="s">
        <v>39</v>
      </c>
      <c r="G8" s="181" t="s">
        <v>40</v>
      </c>
      <c r="H8" s="181" t="s">
        <v>41</v>
      </c>
      <c r="I8" s="181" t="s">
        <v>330</v>
      </c>
      <c r="J8" s="181" t="s">
        <v>42</v>
      </c>
      <c r="K8" s="181" t="s">
        <v>331</v>
      </c>
      <c r="L8" s="182"/>
    </row>
    <row r="9" spans="1:12" s="29" customFormat="1" ht="12.75" customHeight="1">
      <c r="A9" s="83">
        <v>1</v>
      </c>
      <c r="B9" s="183"/>
      <c r="C9" s="553" t="s">
        <v>71</v>
      </c>
      <c r="D9" s="554"/>
      <c r="E9" s="554"/>
      <c r="F9" s="554"/>
      <c r="G9" s="554"/>
      <c r="H9" s="554"/>
      <c r="I9" s="554"/>
      <c r="J9" s="554"/>
      <c r="K9" s="555"/>
      <c r="L9" s="85"/>
    </row>
    <row r="10" spans="1:12" s="29" customFormat="1" ht="12.75" customHeight="1">
      <c r="A10" s="83">
        <v>2</v>
      </c>
      <c r="B10" s="90" t="s">
        <v>7</v>
      </c>
      <c r="C10" s="184"/>
      <c r="D10" s="184"/>
      <c r="E10" s="184"/>
      <c r="F10" s="184"/>
      <c r="G10" s="184"/>
      <c r="H10" s="184"/>
      <c r="I10" s="184"/>
      <c r="J10" s="184"/>
      <c r="K10" s="91"/>
      <c r="L10" s="85"/>
    </row>
    <row r="11" spans="1:12" s="29" customFormat="1" ht="12.75" customHeight="1">
      <c r="A11" s="83">
        <v>3</v>
      </c>
      <c r="B11" s="19" t="s">
        <v>8</v>
      </c>
      <c r="C11" s="37">
        <v>11</v>
      </c>
      <c r="D11" s="32">
        <v>390</v>
      </c>
      <c r="E11" s="107" t="s">
        <v>44</v>
      </c>
      <c r="F11" s="32">
        <v>3</v>
      </c>
      <c r="G11" s="32">
        <v>117</v>
      </c>
      <c r="H11" s="32">
        <v>48</v>
      </c>
      <c r="I11" s="60" t="s">
        <v>286</v>
      </c>
      <c r="J11" s="32">
        <v>5</v>
      </c>
      <c r="K11" s="32">
        <v>574</v>
      </c>
      <c r="L11" s="85"/>
    </row>
    <row r="12" spans="1:12" s="29" customFormat="1" ht="12.75" customHeight="1">
      <c r="A12" s="83">
        <v>4</v>
      </c>
      <c r="B12" s="19" t="s">
        <v>9</v>
      </c>
      <c r="C12" s="32">
        <v>47</v>
      </c>
      <c r="D12" s="32">
        <v>464</v>
      </c>
      <c r="E12" s="107" t="s">
        <v>44</v>
      </c>
      <c r="F12" s="32">
        <v>27</v>
      </c>
      <c r="G12" s="32">
        <v>222</v>
      </c>
      <c r="H12" s="32">
        <v>100</v>
      </c>
      <c r="I12" s="60" t="s">
        <v>286</v>
      </c>
      <c r="J12" s="32">
        <v>29</v>
      </c>
      <c r="K12" s="32">
        <v>889</v>
      </c>
      <c r="L12" s="85"/>
    </row>
    <row r="13" spans="1:12" s="29" customFormat="1" ht="12.75" customHeight="1">
      <c r="A13" s="83">
        <v>5</v>
      </c>
      <c r="B13" s="19" t="s">
        <v>10</v>
      </c>
      <c r="C13" s="32">
        <v>109</v>
      </c>
      <c r="D13" s="32">
        <v>481</v>
      </c>
      <c r="E13" s="107" t="s">
        <v>44</v>
      </c>
      <c r="F13" s="32">
        <v>50</v>
      </c>
      <c r="G13" s="32">
        <v>218</v>
      </c>
      <c r="H13" s="32">
        <v>148</v>
      </c>
      <c r="I13" s="60" t="s">
        <v>286</v>
      </c>
      <c r="J13" s="32">
        <v>23</v>
      </c>
      <c r="K13" s="32">
        <v>1029</v>
      </c>
      <c r="L13" s="85"/>
    </row>
    <row r="14" spans="1:12" s="29" customFormat="1" ht="12.75" customHeight="1">
      <c r="A14" s="83">
        <v>6</v>
      </c>
      <c r="B14" s="19" t="s">
        <v>11</v>
      </c>
      <c r="C14" s="37">
        <v>38</v>
      </c>
      <c r="D14" s="32">
        <v>324</v>
      </c>
      <c r="E14" s="107" t="s">
        <v>44</v>
      </c>
      <c r="F14" s="32">
        <v>26</v>
      </c>
      <c r="G14" s="32">
        <v>185</v>
      </c>
      <c r="H14" s="32">
        <v>128</v>
      </c>
      <c r="I14" s="60" t="s">
        <v>286</v>
      </c>
      <c r="J14" s="37">
        <v>13</v>
      </c>
      <c r="K14" s="32">
        <v>714</v>
      </c>
      <c r="L14" s="85"/>
    </row>
    <row r="15" spans="1:12" s="29" customFormat="1" ht="12.75" customHeight="1">
      <c r="A15" s="83">
        <v>7</v>
      </c>
      <c r="B15" s="19" t="s">
        <v>101</v>
      </c>
      <c r="C15" s="32">
        <v>33</v>
      </c>
      <c r="D15" s="32">
        <v>186</v>
      </c>
      <c r="E15" s="107" t="s">
        <v>44</v>
      </c>
      <c r="F15" s="32">
        <v>28</v>
      </c>
      <c r="G15" s="109">
        <v>119</v>
      </c>
      <c r="H15" s="32">
        <v>245</v>
      </c>
      <c r="I15" s="60" t="s">
        <v>286</v>
      </c>
      <c r="J15" s="37">
        <v>5</v>
      </c>
      <c r="K15" s="32">
        <v>616</v>
      </c>
      <c r="L15" s="85"/>
    </row>
    <row r="16" spans="1:12" s="29" customFormat="1" ht="12.75" customHeight="1">
      <c r="A16" s="83">
        <v>8</v>
      </c>
      <c r="B16" s="185" t="s">
        <v>139</v>
      </c>
      <c r="C16" s="186">
        <v>238</v>
      </c>
      <c r="D16" s="186">
        <v>1845</v>
      </c>
      <c r="E16" s="187" t="s">
        <v>44</v>
      </c>
      <c r="F16" s="186">
        <v>134</v>
      </c>
      <c r="G16" s="186">
        <v>861</v>
      </c>
      <c r="H16" s="186">
        <v>669</v>
      </c>
      <c r="I16" s="60" t="s">
        <v>286</v>
      </c>
      <c r="J16" s="186">
        <v>75</v>
      </c>
      <c r="K16" s="186">
        <v>3822</v>
      </c>
      <c r="L16" s="85"/>
    </row>
    <row r="17" spans="1:12" s="29" customFormat="1" ht="12.75" customHeight="1">
      <c r="A17" s="83">
        <v>9</v>
      </c>
      <c r="B17" s="185"/>
      <c r="C17" s="186"/>
      <c r="D17" s="186"/>
      <c r="E17" s="186"/>
      <c r="F17" s="186"/>
      <c r="G17" s="186"/>
      <c r="H17" s="186"/>
      <c r="I17" s="186"/>
      <c r="J17" s="186"/>
      <c r="K17" s="186" t="s">
        <v>216</v>
      </c>
      <c r="L17" s="85"/>
    </row>
    <row r="18" spans="1:12" s="29" customFormat="1" ht="12.75" customHeight="1">
      <c r="A18" s="83">
        <v>10</v>
      </c>
      <c r="B18" s="90" t="s">
        <v>12</v>
      </c>
      <c r="C18" s="32"/>
      <c r="D18" s="32"/>
      <c r="E18" s="32"/>
      <c r="F18" s="32"/>
      <c r="G18" s="32"/>
      <c r="H18" s="32"/>
      <c r="I18" s="32"/>
      <c r="J18" s="32"/>
      <c r="K18" s="188" t="s">
        <v>216</v>
      </c>
      <c r="L18" s="85"/>
    </row>
    <row r="19" spans="1:12" s="29" customFormat="1" ht="12.75" customHeight="1">
      <c r="A19" s="83">
        <v>11</v>
      </c>
      <c r="B19" s="19" t="s">
        <v>8</v>
      </c>
      <c r="C19" s="37">
        <v>2</v>
      </c>
      <c r="D19" s="32">
        <v>473</v>
      </c>
      <c r="E19" s="107" t="s">
        <v>44</v>
      </c>
      <c r="F19" s="32">
        <v>37</v>
      </c>
      <c r="G19" s="32">
        <v>152</v>
      </c>
      <c r="H19" s="32">
        <v>22</v>
      </c>
      <c r="I19" s="60" t="s">
        <v>286</v>
      </c>
      <c r="J19" s="32">
        <v>1</v>
      </c>
      <c r="K19" s="32">
        <v>687</v>
      </c>
      <c r="L19" s="85"/>
    </row>
    <row r="20" spans="1:12" s="29" customFormat="1" ht="12.75" customHeight="1">
      <c r="A20" s="83">
        <v>12</v>
      </c>
      <c r="B20" s="19" t="s">
        <v>9</v>
      </c>
      <c r="C20" s="32">
        <v>26</v>
      </c>
      <c r="D20" s="32">
        <v>455</v>
      </c>
      <c r="E20" s="107" t="s">
        <v>44</v>
      </c>
      <c r="F20" s="32">
        <v>29</v>
      </c>
      <c r="G20" s="32">
        <v>234</v>
      </c>
      <c r="H20" s="32">
        <v>65</v>
      </c>
      <c r="I20" s="60" t="s">
        <v>286</v>
      </c>
      <c r="J20" s="32">
        <v>6</v>
      </c>
      <c r="K20" s="32">
        <v>815</v>
      </c>
      <c r="L20" s="85"/>
    </row>
    <row r="21" spans="1:12" s="29" customFormat="1" ht="12.75" customHeight="1">
      <c r="A21" s="83">
        <v>13</v>
      </c>
      <c r="B21" s="19" t="s">
        <v>10</v>
      </c>
      <c r="C21" s="32">
        <v>26</v>
      </c>
      <c r="D21" s="32">
        <v>534</v>
      </c>
      <c r="E21" s="107" t="s">
        <v>44</v>
      </c>
      <c r="F21" s="32">
        <v>68</v>
      </c>
      <c r="G21" s="32">
        <v>260</v>
      </c>
      <c r="H21" s="32">
        <v>89</v>
      </c>
      <c r="I21" s="60" t="s">
        <v>286</v>
      </c>
      <c r="J21" s="37">
        <v>9</v>
      </c>
      <c r="K21" s="32">
        <v>986</v>
      </c>
      <c r="L21" s="85"/>
    </row>
    <row r="22" spans="1:12" s="29" customFormat="1" ht="12.75" customHeight="1">
      <c r="A22" s="83">
        <v>14</v>
      </c>
      <c r="B22" s="19" t="s">
        <v>11</v>
      </c>
      <c r="C22" s="37">
        <v>19</v>
      </c>
      <c r="D22" s="32">
        <v>416</v>
      </c>
      <c r="E22" s="107" t="s">
        <v>44</v>
      </c>
      <c r="F22" s="32">
        <v>39</v>
      </c>
      <c r="G22" s="32">
        <v>205</v>
      </c>
      <c r="H22" s="32">
        <v>62</v>
      </c>
      <c r="I22" s="60" t="s">
        <v>286</v>
      </c>
      <c r="J22" s="37">
        <v>7</v>
      </c>
      <c r="K22" s="32">
        <v>748</v>
      </c>
      <c r="L22" s="85"/>
    </row>
    <row r="23" spans="1:12" s="29" customFormat="1" ht="12.75" customHeight="1">
      <c r="A23" s="83">
        <v>15</v>
      </c>
      <c r="B23" s="19" t="s">
        <v>101</v>
      </c>
      <c r="C23" s="32">
        <v>30</v>
      </c>
      <c r="D23" s="32">
        <v>288</v>
      </c>
      <c r="E23" s="107" t="s">
        <v>44</v>
      </c>
      <c r="F23" s="32">
        <v>27</v>
      </c>
      <c r="G23" s="32">
        <v>145</v>
      </c>
      <c r="H23" s="32">
        <v>191</v>
      </c>
      <c r="I23" s="60" t="s">
        <v>286</v>
      </c>
      <c r="J23" s="37">
        <v>6</v>
      </c>
      <c r="K23" s="32">
        <v>687</v>
      </c>
      <c r="L23" s="85"/>
    </row>
    <row r="24" spans="1:12" s="29" customFormat="1" ht="12.75" customHeight="1">
      <c r="A24" s="83">
        <v>16</v>
      </c>
      <c r="B24" s="185" t="s">
        <v>140</v>
      </c>
      <c r="C24" s="186">
        <v>103</v>
      </c>
      <c r="D24" s="186">
        <v>2166</v>
      </c>
      <c r="E24" s="187" t="s">
        <v>44</v>
      </c>
      <c r="F24" s="186">
        <v>200</v>
      </c>
      <c r="G24" s="186">
        <v>996</v>
      </c>
      <c r="H24" s="186">
        <v>429</v>
      </c>
      <c r="I24" s="60" t="s">
        <v>286</v>
      </c>
      <c r="J24" s="186">
        <v>29</v>
      </c>
      <c r="K24" s="186">
        <v>3923</v>
      </c>
      <c r="L24" s="85"/>
    </row>
    <row r="25" spans="1:12" s="29" customFormat="1" ht="12.75" customHeight="1">
      <c r="A25" s="83">
        <v>17</v>
      </c>
      <c r="B25" s="185"/>
      <c r="C25" s="186"/>
      <c r="D25" s="186"/>
      <c r="E25" s="186"/>
      <c r="F25" s="186"/>
      <c r="G25" s="186"/>
      <c r="H25" s="186"/>
      <c r="I25" s="186"/>
      <c r="J25" s="189"/>
      <c r="K25" s="190" t="s">
        <v>216</v>
      </c>
      <c r="L25" s="85"/>
    </row>
    <row r="26" spans="1:12" s="29" customFormat="1" ht="12.75" customHeight="1">
      <c r="A26" s="83">
        <v>18</v>
      </c>
      <c r="B26" s="90" t="s">
        <v>13</v>
      </c>
      <c r="C26" s="32"/>
      <c r="D26" s="32"/>
      <c r="E26" s="32"/>
      <c r="F26" s="32"/>
      <c r="G26" s="32"/>
      <c r="H26" s="32"/>
      <c r="I26" s="32"/>
      <c r="J26" s="32"/>
      <c r="K26" s="190" t="s">
        <v>216</v>
      </c>
      <c r="L26" s="85"/>
    </row>
    <row r="27" spans="1:12" s="29" customFormat="1" ht="12.75" customHeight="1">
      <c r="A27" s="83">
        <v>19</v>
      </c>
      <c r="B27" s="19" t="s">
        <v>8</v>
      </c>
      <c r="C27" s="32">
        <v>13</v>
      </c>
      <c r="D27" s="32">
        <v>867</v>
      </c>
      <c r="E27" s="107" t="s">
        <v>44</v>
      </c>
      <c r="F27" s="32">
        <v>40</v>
      </c>
      <c r="G27" s="32">
        <v>269</v>
      </c>
      <c r="H27" s="32">
        <v>70</v>
      </c>
      <c r="I27" s="60" t="s">
        <v>286</v>
      </c>
      <c r="J27" s="109">
        <v>6</v>
      </c>
      <c r="K27" s="32">
        <v>1265</v>
      </c>
      <c r="L27" s="85"/>
    </row>
    <row r="28" spans="1:12" s="29" customFormat="1" ht="12.75" customHeight="1">
      <c r="A28" s="83">
        <v>20</v>
      </c>
      <c r="B28" s="19" t="s">
        <v>9</v>
      </c>
      <c r="C28" s="32">
        <v>73</v>
      </c>
      <c r="D28" s="32">
        <v>919</v>
      </c>
      <c r="E28" s="107" t="s">
        <v>44</v>
      </c>
      <c r="F28" s="32">
        <v>56</v>
      </c>
      <c r="G28" s="32">
        <v>456</v>
      </c>
      <c r="H28" s="32">
        <v>165</v>
      </c>
      <c r="I28" s="60" t="s">
        <v>286</v>
      </c>
      <c r="J28" s="32">
        <v>35</v>
      </c>
      <c r="K28" s="32">
        <v>1704</v>
      </c>
      <c r="L28" s="85"/>
    </row>
    <row r="29" spans="1:12" s="29" customFormat="1" ht="12.75" customHeight="1">
      <c r="A29" s="83">
        <v>21</v>
      </c>
      <c r="B29" s="19" t="s">
        <v>10</v>
      </c>
      <c r="C29" s="32">
        <v>135</v>
      </c>
      <c r="D29" s="32">
        <v>1015</v>
      </c>
      <c r="E29" s="107" t="s">
        <v>44</v>
      </c>
      <c r="F29" s="32">
        <v>118</v>
      </c>
      <c r="G29" s="32">
        <v>478</v>
      </c>
      <c r="H29" s="32">
        <v>237</v>
      </c>
      <c r="I29" s="60" t="s">
        <v>286</v>
      </c>
      <c r="J29" s="32">
        <v>32</v>
      </c>
      <c r="K29" s="32">
        <v>2015</v>
      </c>
      <c r="L29" s="85"/>
    </row>
    <row r="30" spans="1:12" s="29" customFormat="1" ht="12.75" customHeight="1">
      <c r="A30" s="83">
        <v>22</v>
      </c>
      <c r="B30" s="19" t="s">
        <v>11</v>
      </c>
      <c r="C30" s="32">
        <v>57</v>
      </c>
      <c r="D30" s="32">
        <v>740</v>
      </c>
      <c r="E30" s="107" t="s">
        <v>44</v>
      </c>
      <c r="F30" s="32">
        <v>65</v>
      </c>
      <c r="G30" s="32">
        <v>390</v>
      </c>
      <c r="H30" s="32">
        <v>190</v>
      </c>
      <c r="I30" s="60" t="s">
        <v>286</v>
      </c>
      <c r="J30" s="32">
        <v>20</v>
      </c>
      <c r="K30" s="32">
        <v>1462</v>
      </c>
      <c r="L30" s="85"/>
    </row>
    <row r="31" spans="1:12" s="29" customFormat="1" ht="12.75" customHeight="1">
      <c r="A31" s="83">
        <v>23</v>
      </c>
      <c r="B31" s="19" t="s">
        <v>101</v>
      </c>
      <c r="C31" s="32">
        <v>63</v>
      </c>
      <c r="D31" s="32">
        <v>474</v>
      </c>
      <c r="E31" s="107" t="s">
        <v>44</v>
      </c>
      <c r="F31" s="32">
        <v>55</v>
      </c>
      <c r="G31" s="32">
        <v>264</v>
      </c>
      <c r="H31" s="32">
        <v>436</v>
      </c>
      <c r="I31" s="60" t="s">
        <v>286</v>
      </c>
      <c r="J31" s="109">
        <v>11</v>
      </c>
      <c r="K31" s="32">
        <v>1303</v>
      </c>
      <c r="L31" s="85"/>
    </row>
    <row r="32" spans="1:12" s="29" customFormat="1" ht="12.75" customHeight="1">
      <c r="A32" s="83">
        <v>24</v>
      </c>
      <c r="B32" s="90" t="s">
        <v>328</v>
      </c>
      <c r="C32" s="191">
        <v>341</v>
      </c>
      <c r="D32" s="191">
        <v>4015</v>
      </c>
      <c r="E32" s="267" t="s">
        <v>44</v>
      </c>
      <c r="F32" s="191">
        <v>334</v>
      </c>
      <c r="G32" s="191">
        <v>1857</v>
      </c>
      <c r="H32" s="191">
        <v>1098</v>
      </c>
      <c r="I32" s="60" t="s">
        <v>286</v>
      </c>
      <c r="J32" s="191">
        <v>104</v>
      </c>
      <c r="K32" s="191">
        <v>7749</v>
      </c>
      <c r="L32" s="85"/>
    </row>
    <row r="33" spans="1:12" s="29" customFormat="1" ht="12.75" customHeight="1">
      <c r="A33" s="83">
        <v>25</v>
      </c>
      <c r="B33" s="90"/>
      <c r="C33" s="155"/>
      <c r="D33" s="155"/>
      <c r="E33" s="155"/>
      <c r="F33" s="155"/>
      <c r="G33" s="155"/>
      <c r="H33" s="155"/>
      <c r="I33" s="155"/>
      <c r="J33" s="155"/>
      <c r="K33" s="85"/>
      <c r="L33" s="85"/>
    </row>
    <row r="34" spans="1:12" s="29" customFormat="1" ht="12.75" customHeight="1">
      <c r="A34" s="83">
        <v>26</v>
      </c>
      <c r="B34" s="19"/>
      <c r="C34" s="556" t="s">
        <v>329</v>
      </c>
      <c r="D34" s="556"/>
      <c r="E34" s="556"/>
      <c r="F34" s="556"/>
      <c r="G34" s="556"/>
      <c r="H34" s="556"/>
      <c r="I34" s="556"/>
      <c r="J34" s="556"/>
      <c r="K34" s="557"/>
      <c r="L34" s="85"/>
    </row>
    <row r="35" spans="1:12" s="29" customFormat="1" ht="12.75" customHeight="1">
      <c r="A35" s="83">
        <v>27</v>
      </c>
      <c r="B35" s="90" t="s">
        <v>7</v>
      </c>
      <c r="C35" s="184"/>
      <c r="D35" s="184"/>
      <c r="E35" s="184"/>
      <c r="F35" s="184"/>
      <c r="G35" s="184"/>
      <c r="H35" s="184"/>
      <c r="I35" s="184"/>
      <c r="J35" s="184"/>
      <c r="K35" s="85"/>
      <c r="L35" s="85"/>
    </row>
    <row r="36" spans="1:12" s="29" customFormat="1" ht="12.75" customHeight="1">
      <c r="A36" s="83">
        <v>28</v>
      </c>
      <c r="B36" s="19" t="s">
        <v>8</v>
      </c>
      <c r="C36" s="320">
        <v>0.089281148772425</v>
      </c>
      <c r="D36" s="41">
        <v>4.0976458499253</v>
      </c>
      <c r="E36" s="41" t="s">
        <v>44</v>
      </c>
      <c r="F36" s="41">
        <v>0.06977036248029</v>
      </c>
      <c r="G36" s="41">
        <v>4.41524429131556</v>
      </c>
      <c r="H36" s="41">
        <v>5.81029390403331</v>
      </c>
      <c r="I36" s="21" t="s">
        <v>44</v>
      </c>
      <c r="J36" s="41">
        <v>1.06972465287435</v>
      </c>
      <c r="K36" s="41">
        <v>1.502316158</v>
      </c>
      <c r="L36" s="85"/>
    </row>
    <row r="37" spans="1:12" s="29" customFormat="1" ht="12.75" customHeight="1">
      <c r="A37" s="83">
        <v>29</v>
      </c>
      <c r="B37" s="19" t="s">
        <v>9</v>
      </c>
      <c r="C37" s="33">
        <v>0.863572138590467</v>
      </c>
      <c r="D37" s="33">
        <v>10.3354798758851</v>
      </c>
      <c r="E37" s="33" t="s">
        <v>44</v>
      </c>
      <c r="F37" s="33">
        <v>1.24334007192953</v>
      </c>
      <c r="G37" s="33">
        <v>19.1925304746261</v>
      </c>
      <c r="H37" s="33">
        <v>34.2630028095662</v>
      </c>
      <c r="I37" s="21" t="s">
        <v>44</v>
      </c>
      <c r="J37" s="33">
        <v>11.8140709659021</v>
      </c>
      <c r="K37" s="33">
        <v>5.174871661</v>
      </c>
      <c r="L37" s="85"/>
    </row>
    <row r="38" spans="1:12" s="29" customFormat="1" ht="12.75" customHeight="1">
      <c r="A38" s="83">
        <v>30</v>
      </c>
      <c r="B38" s="19" t="s">
        <v>10</v>
      </c>
      <c r="C38" s="33">
        <v>2.14344989243421</v>
      </c>
      <c r="D38" s="33">
        <v>11.9275223238087</v>
      </c>
      <c r="E38" s="33" t="s">
        <v>44</v>
      </c>
      <c r="F38" s="33">
        <v>2.68649659352232</v>
      </c>
      <c r="G38" s="33">
        <v>20.2040797412395</v>
      </c>
      <c r="H38" s="33">
        <v>48.2682147283282</v>
      </c>
      <c r="I38" s="21" t="s">
        <v>44</v>
      </c>
      <c r="J38" s="33">
        <v>11.7978968966402</v>
      </c>
      <c r="K38" s="33">
        <v>6.52429046</v>
      </c>
      <c r="L38" s="85"/>
    </row>
    <row r="39" spans="1:12" s="29" customFormat="1" ht="12.75" customHeight="1">
      <c r="A39" s="83">
        <v>31</v>
      </c>
      <c r="B39" s="19" t="s">
        <v>11</v>
      </c>
      <c r="C39" s="41">
        <v>0.780572776086537</v>
      </c>
      <c r="D39" s="41">
        <v>8.52571001534102</v>
      </c>
      <c r="E39" s="41" t="s">
        <v>44</v>
      </c>
      <c r="F39" s="41">
        <v>1.5044293872922</v>
      </c>
      <c r="G39" s="41">
        <v>16.2780466344039</v>
      </c>
      <c r="H39" s="41">
        <v>36.5620269073667</v>
      </c>
      <c r="I39" s="21" t="s">
        <v>44</v>
      </c>
      <c r="J39" s="41">
        <v>7.85451030149236</v>
      </c>
      <c r="K39" s="41">
        <v>4.712889952</v>
      </c>
      <c r="L39" s="85"/>
    </row>
    <row r="40" spans="1:12" s="29" customFormat="1" ht="12.75" customHeight="1">
      <c r="A40" s="83">
        <v>32</v>
      </c>
      <c r="B40" s="19" t="s">
        <v>101</v>
      </c>
      <c r="C40" s="33">
        <v>0.335944196614904</v>
      </c>
      <c r="D40" s="33">
        <v>2.55438365194463</v>
      </c>
      <c r="E40" s="33" t="s">
        <v>44</v>
      </c>
      <c r="F40" s="33">
        <v>0.937844364727674</v>
      </c>
      <c r="G40" s="33">
        <v>5.04089905917338</v>
      </c>
      <c r="H40" s="33">
        <v>30.9163869469752</v>
      </c>
      <c r="I40" s="21" t="s">
        <v>44</v>
      </c>
      <c r="J40" s="33">
        <v>2.29821658393087</v>
      </c>
      <c r="K40" s="33">
        <v>2.100741466</v>
      </c>
      <c r="L40" s="85"/>
    </row>
    <row r="41" spans="1:12" s="29" customFormat="1" ht="12.75" customHeight="1">
      <c r="A41" s="83">
        <v>33</v>
      </c>
      <c r="B41" s="185" t="s">
        <v>139</v>
      </c>
      <c r="C41" s="192">
        <v>0.633995814562085</v>
      </c>
      <c r="D41" s="192">
        <v>6.33550136822793</v>
      </c>
      <c r="E41" s="192" t="s">
        <v>44</v>
      </c>
      <c r="F41" s="192">
        <v>1.02710719856512</v>
      </c>
      <c r="G41" s="192">
        <v>10.2710434115611</v>
      </c>
      <c r="H41" s="192">
        <v>26.0600276571295</v>
      </c>
      <c r="I41" s="21" t="s">
        <v>44</v>
      </c>
      <c r="J41" s="192">
        <v>5.8099000697188</v>
      </c>
      <c r="K41" s="192">
        <v>3.305325128</v>
      </c>
      <c r="L41" s="85"/>
    </row>
    <row r="42" spans="1:12" s="29" customFormat="1" ht="12.75" customHeight="1">
      <c r="A42" s="83">
        <v>34</v>
      </c>
      <c r="B42" s="185"/>
      <c r="C42" s="192"/>
      <c r="D42" s="192"/>
      <c r="E42" s="192"/>
      <c r="F42" s="192"/>
      <c r="G42" s="192"/>
      <c r="H42" s="192"/>
      <c r="I42" s="192"/>
      <c r="J42" s="192"/>
      <c r="K42" s="192" t="s">
        <v>216</v>
      </c>
      <c r="L42" s="85"/>
    </row>
    <row r="43" spans="1:12" s="29" customFormat="1" ht="12.75" customHeight="1">
      <c r="A43" s="83">
        <v>35</v>
      </c>
      <c r="B43" s="90" t="s">
        <v>12</v>
      </c>
      <c r="C43" s="33"/>
      <c r="D43" s="33"/>
      <c r="E43" s="33"/>
      <c r="F43" s="33"/>
      <c r="G43" s="33"/>
      <c r="H43" s="33"/>
      <c r="I43" s="33"/>
      <c r="J43" s="33"/>
      <c r="K43" s="33" t="s">
        <v>216</v>
      </c>
      <c r="L43" s="85"/>
    </row>
    <row r="44" spans="1:12" s="29" customFormat="1" ht="12.75" customHeight="1">
      <c r="A44" s="83">
        <v>36</v>
      </c>
      <c r="B44" s="19" t="s">
        <v>8</v>
      </c>
      <c r="C44" s="41" t="s">
        <v>121</v>
      </c>
      <c r="D44" s="41">
        <v>5.23022962145522</v>
      </c>
      <c r="E44" s="41" t="s">
        <v>44</v>
      </c>
      <c r="F44" s="41">
        <v>0.908075738425102</v>
      </c>
      <c r="G44" s="41">
        <v>6.04075922805456</v>
      </c>
      <c r="H44" s="41">
        <v>2.86839291767712</v>
      </c>
      <c r="I44" s="21" t="s">
        <v>44</v>
      </c>
      <c r="J44" s="41">
        <v>0.2371072910492</v>
      </c>
      <c r="K44" s="41">
        <v>1.896307583</v>
      </c>
      <c r="L44" s="85"/>
    </row>
    <row r="45" spans="1:12" s="29" customFormat="1" ht="12.75" customHeight="1">
      <c r="A45" s="83">
        <v>37</v>
      </c>
      <c r="B45" s="19" t="s">
        <v>9</v>
      </c>
      <c r="C45" s="33">
        <v>0.475706927939549</v>
      </c>
      <c r="D45" s="33">
        <v>10.0909963916371</v>
      </c>
      <c r="E45" s="33" t="s">
        <v>44</v>
      </c>
      <c r="F45" s="33">
        <v>1.44592970787234</v>
      </c>
      <c r="G45" s="33">
        <v>20.7791285197979</v>
      </c>
      <c r="H45" s="33">
        <v>21.9884307026149</v>
      </c>
      <c r="I45" s="21" t="s">
        <v>44</v>
      </c>
      <c r="J45" s="33">
        <v>2.82326369282891</v>
      </c>
      <c r="K45" s="33">
        <v>4.792445929</v>
      </c>
      <c r="L45" s="85"/>
    </row>
    <row r="46" spans="1:12" s="29" customFormat="1" ht="12.75" customHeight="1">
      <c r="A46" s="83">
        <v>38</v>
      </c>
      <c r="B46" s="19" t="s">
        <v>10</v>
      </c>
      <c r="C46" s="33">
        <v>0.501175835614326</v>
      </c>
      <c r="D46" s="33">
        <v>12.9398707951478</v>
      </c>
      <c r="E46" s="33" t="s">
        <v>44</v>
      </c>
      <c r="F46" s="33">
        <v>3.80415324024347</v>
      </c>
      <c r="G46" s="33">
        <v>24.0498015891369</v>
      </c>
      <c r="H46" s="33">
        <v>27.9610430411562</v>
      </c>
      <c r="I46" s="21" t="s">
        <v>44</v>
      </c>
      <c r="J46" s="33">
        <v>5.10667271901952</v>
      </c>
      <c r="K46" s="33">
        <v>6.177685523</v>
      </c>
      <c r="L46" s="85"/>
    </row>
    <row r="47" spans="1:12" s="29" customFormat="1" ht="12.75" customHeight="1">
      <c r="A47" s="83">
        <v>39</v>
      </c>
      <c r="B47" s="19" t="s">
        <v>11</v>
      </c>
      <c r="C47" s="41">
        <v>0.379969602431806</v>
      </c>
      <c r="D47" s="41">
        <v>10.5892295317321</v>
      </c>
      <c r="E47" s="41" t="s">
        <v>44</v>
      </c>
      <c r="F47" s="41">
        <v>2.29664395540977</v>
      </c>
      <c r="G47" s="41">
        <v>17.7718441972761</v>
      </c>
      <c r="H47" s="41">
        <v>17.1379605826907</v>
      </c>
      <c r="I47" s="21" t="s">
        <v>44</v>
      </c>
      <c r="J47" s="41">
        <v>4.60193281178095</v>
      </c>
      <c r="K47" s="41">
        <v>4.834221115</v>
      </c>
      <c r="L47" s="85"/>
    </row>
    <row r="48" spans="1:12" s="29" customFormat="1" ht="12.75" customHeight="1">
      <c r="A48" s="83">
        <v>40</v>
      </c>
      <c r="B48" s="19" t="s">
        <v>101</v>
      </c>
      <c r="C48" s="33">
        <v>0.277915706313504</v>
      </c>
      <c r="D48" s="33">
        <v>3.54030166320422</v>
      </c>
      <c r="E48" s="33" t="s">
        <v>44</v>
      </c>
      <c r="F48" s="33">
        <v>0.843665633436657</v>
      </c>
      <c r="G48" s="33">
        <v>5.460838257503</v>
      </c>
      <c r="H48" s="33">
        <v>22.6695468464405</v>
      </c>
      <c r="I48" s="21" t="s">
        <v>44</v>
      </c>
      <c r="J48" s="33">
        <v>3.17242108602549</v>
      </c>
      <c r="K48" s="33">
        <v>2.141541224</v>
      </c>
      <c r="L48" s="85"/>
    </row>
    <row r="49" spans="1:12" s="29" customFormat="1" ht="12.75" customHeight="1">
      <c r="A49" s="83">
        <v>41</v>
      </c>
      <c r="B49" s="185" t="s">
        <v>140</v>
      </c>
      <c r="C49" s="192">
        <v>0.27023275960907</v>
      </c>
      <c r="D49" s="192">
        <v>7.28244698287818</v>
      </c>
      <c r="E49" s="192" t="s">
        <v>44</v>
      </c>
      <c r="F49" s="192">
        <v>1.56664303646753</v>
      </c>
      <c r="G49" s="192">
        <v>11.6733706506146</v>
      </c>
      <c r="H49" s="192">
        <v>16.5944607767291</v>
      </c>
      <c r="I49" s="21" t="s">
        <v>44</v>
      </c>
      <c r="J49" s="192">
        <v>2.5179075320165</v>
      </c>
      <c r="K49" s="192">
        <v>3.360239806</v>
      </c>
      <c r="L49" s="85"/>
    </row>
    <row r="50" spans="1:12" s="29" customFormat="1" ht="12.75" customHeight="1">
      <c r="A50" s="83">
        <v>42</v>
      </c>
      <c r="B50" s="185"/>
      <c r="C50" s="192"/>
      <c r="D50" s="192"/>
      <c r="E50" s="192"/>
      <c r="F50" s="192"/>
      <c r="G50" s="192"/>
      <c r="H50" s="192"/>
      <c r="I50" s="192"/>
      <c r="J50" s="192"/>
      <c r="K50" s="192" t="s">
        <v>216</v>
      </c>
      <c r="L50" s="85"/>
    </row>
    <row r="51" spans="1:12" s="29" customFormat="1" ht="12.75" customHeight="1">
      <c r="A51" s="83">
        <v>43</v>
      </c>
      <c r="B51" s="90" t="s">
        <v>13</v>
      </c>
      <c r="C51" s="33"/>
      <c r="D51" s="33"/>
      <c r="E51" s="33"/>
      <c r="F51" s="33"/>
      <c r="G51" s="33"/>
      <c r="H51" s="33"/>
      <c r="I51" s="33"/>
      <c r="J51" s="33"/>
      <c r="K51" s="33" t="s">
        <v>216</v>
      </c>
      <c r="L51" s="85"/>
    </row>
    <row r="52" spans="1:12" s="29" customFormat="1" ht="12.75" customHeight="1">
      <c r="A52" s="83">
        <v>44</v>
      </c>
      <c r="B52" s="19" t="s">
        <v>8</v>
      </c>
      <c r="C52" s="33">
        <v>0.054194825394695</v>
      </c>
      <c r="D52" s="33">
        <v>4.67102413416345</v>
      </c>
      <c r="E52" s="33" t="s">
        <v>44</v>
      </c>
      <c r="F52" s="33">
        <v>0.47764787082491</v>
      </c>
      <c r="G52" s="33">
        <v>5.20697231013424</v>
      </c>
      <c r="H52" s="33">
        <v>4.39394890465131</v>
      </c>
      <c r="I52" s="21" t="s">
        <v>44</v>
      </c>
      <c r="J52" s="33">
        <v>0.67479418777273</v>
      </c>
      <c r="K52" s="33">
        <v>1.699447189</v>
      </c>
      <c r="L52" s="85"/>
    </row>
    <row r="53" spans="1:12" s="29" customFormat="1" ht="12.75" customHeight="1">
      <c r="A53" s="83">
        <v>45</v>
      </c>
      <c r="B53" s="19" t="s">
        <v>9</v>
      </c>
      <c r="C53" s="33">
        <v>0.669229908893057</v>
      </c>
      <c r="D53" s="33">
        <v>10.2129721415902</v>
      </c>
      <c r="E53" s="33" t="s">
        <v>44</v>
      </c>
      <c r="F53" s="33">
        <v>1.34061093555492</v>
      </c>
      <c r="G53" s="33">
        <v>19.9752062133405</v>
      </c>
      <c r="H53" s="33">
        <v>28.0865405893067</v>
      </c>
      <c r="I53" s="21" t="s">
        <v>44</v>
      </c>
      <c r="J53" s="33">
        <v>7.64208825520208</v>
      </c>
      <c r="K53" s="33">
        <v>4.984627806</v>
      </c>
      <c r="L53" s="85"/>
    </row>
    <row r="54" spans="1:12" s="29" customFormat="1" ht="12.75" customHeight="1">
      <c r="A54" s="83">
        <v>46</v>
      </c>
      <c r="B54" s="19" t="s">
        <v>10</v>
      </c>
      <c r="C54" s="33">
        <v>1.31411672860861</v>
      </c>
      <c r="D54" s="33">
        <v>12.4395334500893</v>
      </c>
      <c r="E54" s="33" t="s">
        <v>44</v>
      </c>
      <c r="F54" s="33">
        <v>3.23404628523192</v>
      </c>
      <c r="G54" s="33">
        <v>22.1288100440724</v>
      </c>
      <c r="H54" s="33">
        <v>37.9248543813608</v>
      </c>
      <c r="I54" s="21" t="s">
        <v>44</v>
      </c>
      <c r="J54" s="33">
        <v>8.62092189983567</v>
      </c>
      <c r="K54" s="33">
        <v>6.349956669</v>
      </c>
      <c r="L54" s="85"/>
    </row>
    <row r="55" spans="1:12" s="29" customFormat="1" ht="12.75" customHeight="1">
      <c r="A55" s="83">
        <v>47</v>
      </c>
      <c r="B55" s="19" t="s">
        <v>11</v>
      </c>
      <c r="C55" s="33">
        <v>0.577588355818747</v>
      </c>
      <c r="D55" s="33">
        <v>9.57459058921254</v>
      </c>
      <c r="E55" s="33" t="s">
        <v>44</v>
      </c>
      <c r="F55" s="33">
        <v>1.89705693505645</v>
      </c>
      <c r="G55" s="33">
        <v>17.0304933166231</v>
      </c>
      <c r="H55" s="33">
        <v>26.6906414182564</v>
      </c>
      <c r="I55" s="21" t="s">
        <v>44</v>
      </c>
      <c r="J55" s="33">
        <v>6.29683269315535</v>
      </c>
      <c r="K55" s="33">
        <v>4.774195571</v>
      </c>
      <c r="L55" s="85"/>
    </row>
    <row r="56" spans="1:12" s="29" customFormat="1" ht="12.75" customHeight="1">
      <c r="A56" s="83">
        <v>48</v>
      </c>
      <c r="B56" s="19" t="s">
        <v>101</v>
      </c>
      <c r="C56" s="33">
        <v>0.305562696130024</v>
      </c>
      <c r="D56" s="33">
        <v>3.07462783381442</v>
      </c>
      <c r="E56" s="33" t="s">
        <v>44</v>
      </c>
      <c r="F56" s="33">
        <v>0.88912023977148</v>
      </c>
      <c r="G56" s="33">
        <v>5.26319986602764</v>
      </c>
      <c r="H56" s="33">
        <v>26.6666666666667</v>
      </c>
      <c r="I56" s="21" t="s">
        <v>44</v>
      </c>
      <c r="J56" s="33">
        <v>2.70476284147631</v>
      </c>
      <c r="K56" s="33">
        <v>2.122057213</v>
      </c>
      <c r="L56" s="85"/>
    </row>
    <row r="57" spans="1:12" s="29" customFormat="1" ht="15.75" customHeight="1" thickBot="1">
      <c r="A57" s="83">
        <v>49</v>
      </c>
      <c r="B57" s="523" t="s">
        <v>328</v>
      </c>
      <c r="C57" s="194">
        <v>0.450730467542318</v>
      </c>
      <c r="D57" s="194">
        <v>6.82076557020241</v>
      </c>
      <c r="E57" s="194" t="s">
        <v>44</v>
      </c>
      <c r="F57" s="194">
        <v>1.29394673123487</v>
      </c>
      <c r="G57" s="194">
        <v>10.9784020483558</v>
      </c>
      <c r="H57" s="194">
        <v>21.3106640659117</v>
      </c>
      <c r="I57" s="194" t="s">
        <v>44</v>
      </c>
      <c r="J57" s="194">
        <v>4.25767097209997</v>
      </c>
      <c r="K57" s="194">
        <v>3.334635659</v>
      </c>
      <c r="L57" s="85"/>
    </row>
    <row r="58" spans="1:12" ht="6" customHeight="1">
      <c r="A58" s="95"/>
      <c r="B58" s="96"/>
      <c r="C58" s="96"/>
      <c r="D58" s="96"/>
      <c r="E58" s="96"/>
      <c r="F58" s="96"/>
      <c r="G58" s="96"/>
      <c r="H58" s="96"/>
      <c r="I58" s="96"/>
      <c r="J58" s="96"/>
      <c r="K58" s="96"/>
      <c r="L58" s="96"/>
    </row>
    <row r="59" spans="1:12" s="30" customFormat="1" ht="12.75" customHeight="1">
      <c r="A59" s="195" t="s">
        <v>44</v>
      </c>
      <c r="B59" s="533" t="s">
        <v>332</v>
      </c>
      <c r="C59" s="533"/>
      <c r="D59" s="533"/>
      <c r="E59" s="533"/>
      <c r="F59" s="533"/>
      <c r="G59" s="533"/>
      <c r="H59" s="533"/>
      <c r="I59" s="533"/>
      <c r="J59" s="533"/>
      <c r="K59" s="533"/>
      <c r="L59" s="96"/>
    </row>
    <row r="60" spans="1:12" s="342" customFormat="1" ht="12" customHeight="1">
      <c r="A60" s="355" t="s">
        <v>270</v>
      </c>
      <c r="B60" s="551" t="s">
        <v>122</v>
      </c>
      <c r="C60" s="551"/>
      <c r="D60" s="551"/>
      <c r="E60" s="551"/>
      <c r="F60" s="551"/>
      <c r="G60" s="551"/>
      <c r="H60" s="551"/>
      <c r="I60" s="551"/>
      <c r="J60" s="551"/>
      <c r="K60" s="551"/>
      <c r="L60" s="96"/>
    </row>
    <row r="61" spans="1:12" s="2" customFormat="1" ht="12.75" customHeight="1">
      <c r="A61" s="512" t="s">
        <v>286</v>
      </c>
      <c r="B61" s="540" t="s">
        <v>309</v>
      </c>
      <c r="C61" s="540"/>
      <c r="D61" s="540"/>
      <c r="E61" s="540"/>
      <c r="F61" s="540"/>
      <c r="G61" s="540"/>
      <c r="H61" s="540"/>
      <c r="I61" s="540"/>
      <c r="J61" s="540"/>
      <c r="K61" s="540"/>
      <c r="L61" s="48"/>
    </row>
    <row r="62" spans="1:12" s="2" customFormat="1" ht="12.75" customHeight="1">
      <c r="A62" s="512" t="s">
        <v>115</v>
      </c>
      <c r="B62" s="540" t="s">
        <v>371</v>
      </c>
      <c r="C62" s="540"/>
      <c r="D62" s="540"/>
      <c r="E62" s="540"/>
      <c r="F62" s="540"/>
      <c r="G62" s="540"/>
      <c r="H62" s="540"/>
      <c r="I62" s="540"/>
      <c r="J62" s="540"/>
      <c r="K62" s="540"/>
      <c r="L62" s="48"/>
    </row>
    <row r="63" spans="1:12" s="30" customFormat="1" ht="12.75" customHeight="1">
      <c r="A63" s="195" t="s">
        <v>46</v>
      </c>
      <c r="B63" s="543" t="s">
        <v>88</v>
      </c>
      <c r="C63" s="543"/>
      <c r="D63" s="543"/>
      <c r="E63" s="543"/>
      <c r="F63" s="543"/>
      <c r="G63" s="543"/>
      <c r="H63" s="543"/>
      <c r="I63" s="543"/>
      <c r="J63" s="543"/>
      <c r="K63" s="543"/>
      <c r="L63" s="96"/>
    </row>
    <row r="64" spans="1:12" s="30" customFormat="1" ht="12.75" customHeight="1">
      <c r="A64" s="195" t="s">
        <v>61</v>
      </c>
      <c r="B64" s="543" t="s">
        <v>395</v>
      </c>
      <c r="C64" s="543"/>
      <c r="D64" s="543"/>
      <c r="E64" s="543"/>
      <c r="F64" s="543"/>
      <c r="G64" s="543"/>
      <c r="H64" s="543"/>
      <c r="I64" s="543"/>
      <c r="J64" s="543"/>
      <c r="K64" s="543"/>
      <c r="L64" s="96"/>
    </row>
    <row r="65" spans="1:12" s="30" customFormat="1" ht="6" customHeight="1">
      <c r="A65" s="195"/>
      <c r="B65" s="543"/>
      <c r="C65" s="543"/>
      <c r="D65" s="543"/>
      <c r="E65" s="543"/>
      <c r="F65" s="543"/>
      <c r="G65" s="543"/>
      <c r="H65" s="543"/>
      <c r="I65" s="543"/>
      <c r="J65" s="543"/>
      <c r="K65" s="543"/>
      <c r="L65" s="96"/>
    </row>
    <row r="66" spans="1:12" s="30" customFormat="1" ht="12.75">
      <c r="A66" s="96"/>
      <c r="B66" s="552" t="s">
        <v>14</v>
      </c>
      <c r="C66" s="552"/>
      <c r="D66" s="552"/>
      <c r="E66" s="552"/>
      <c r="F66" s="552"/>
      <c r="G66" s="552"/>
      <c r="H66" s="552"/>
      <c r="I66" s="552"/>
      <c r="J66" s="552"/>
      <c r="K66" s="552"/>
      <c r="L66" s="96"/>
    </row>
    <row r="67" spans="1:12" s="30" customFormat="1" ht="6" customHeight="1">
      <c r="A67" s="96"/>
      <c r="B67" s="96"/>
      <c r="C67" s="96"/>
      <c r="D67" s="96"/>
      <c r="E67" s="96"/>
      <c r="F67" s="96"/>
      <c r="G67" s="96"/>
      <c r="H67" s="96"/>
      <c r="I67" s="96"/>
      <c r="J67" s="96"/>
      <c r="K67" s="96"/>
      <c r="L67" s="96"/>
    </row>
  </sheetData>
  <sheetProtection/>
  <mergeCells count="12">
    <mergeCell ref="B66:K66"/>
    <mergeCell ref="C9:K9"/>
    <mergeCell ref="C34:K34"/>
    <mergeCell ref="A7:K7"/>
    <mergeCell ref="B64:K64"/>
    <mergeCell ref="B61:K61"/>
    <mergeCell ref="B62:K62"/>
    <mergeCell ref="B60:K60"/>
    <mergeCell ref="J5:K5"/>
    <mergeCell ref="B59:K59"/>
    <mergeCell ref="B63:K63"/>
    <mergeCell ref="B65:K65"/>
  </mergeCells>
  <conditionalFormatting sqref="C16:H16 C24:H24 C32:H32 J16:K16 J24:K24 J32:K32">
    <cfRule type="expression" priority="19" dxfId="0" stopIfTrue="1">
      <formula>NOT(ROUND(C16,0)=ROUND(SUM(C11:C15),0))</formula>
    </cfRule>
  </conditionalFormatting>
  <conditionalFormatting sqref="I36">
    <cfRule type="expression" priority="18" dxfId="3">
      <formula>I36&lt;0.05</formula>
    </cfRule>
  </conditionalFormatting>
  <conditionalFormatting sqref="I37">
    <cfRule type="expression" priority="17" dxfId="3">
      <formula>I37&lt;0.05</formula>
    </cfRule>
  </conditionalFormatting>
  <conditionalFormatting sqref="I38">
    <cfRule type="expression" priority="16" dxfId="3">
      <formula>I38&lt;0.05</formula>
    </cfRule>
  </conditionalFormatting>
  <conditionalFormatting sqref="I39">
    <cfRule type="expression" priority="15" dxfId="3">
      <formula>I39&lt;0.05</formula>
    </cfRule>
  </conditionalFormatting>
  <conditionalFormatting sqref="I40">
    <cfRule type="expression" priority="14" dxfId="3">
      <formula>I40&lt;0.05</formula>
    </cfRule>
  </conditionalFormatting>
  <conditionalFormatting sqref="I41">
    <cfRule type="expression" priority="13" dxfId="3">
      <formula>I41&lt;0.05</formula>
    </cfRule>
  </conditionalFormatting>
  <conditionalFormatting sqref="I44">
    <cfRule type="expression" priority="12" dxfId="3">
      <formula>I44&lt;0.05</formula>
    </cfRule>
  </conditionalFormatting>
  <conditionalFormatting sqref="I45">
    <cfRule type="expression" priority="11" dxfId="3">
      <formula>I45&lt;0.05</formula>
    </cfRule>
  </conditionalFormatting>
  <conditionalFormatting sqref="I46">
    <cfRule type="expression" priority="10" dxfId="3">
      <formula>I46&lt;0.05</formula>
    </cfRule>
  </conditionalFormatting>
  <conditionalFormatting sqref="I47">
    <cfRule type="expression" priority="9" dxfId="3">
      <formula>I47&lt;0.05</formula>
    </cfRule>
  </conditionalFormatting>
  <conditionalFormatting sqref="I48">
    <cfRule type="expression" priority="8" dxfId="3">
      <formula>I48&lt;0.05</formula>
    </cfRule>
  </conditionalFormatting>
  <conditionalFormatting sqref="I49">
    <cfRule type="expression" priority="7" dxfId="3">
      <formula>I49&lt;0.05</formula>
    </cfRule>
  </conditionalFormatting>
  <conditionalFormatting sqref="I52">
    <cfRule type="expression" priority="6" dxfId="3">
      <formula>I52&lt;0.05</formula>
    </cfRule>
  </conditionalFormatting>
  <conditionalFormatting sqref="I53">
    <cfRule type="expression" priority="5" dxfId="3">
      <formula>I53&lt;0.05</formula>
    </cfRule>
  </conditionalFormatting>
  <conditionalFormatting sqref="I54">
    <cfRule type="expression" priority="4" dxfId="3">
      <formula>I54&lt;0.05</formula>
    </cfRule>
  </conditionalFormatting>
  <conditionalFormatting sqref="I56">
    <cfRule type="expression" priority="2" dxfId="3">
      <formula>I56&lt;0.05</formula>
    </cfRule>
  </conditionalFormatting>
  <conditionalFormatting sqref="I55">
    <cfRule type="expression" priority="1" dxfId="3">
      <formula>I55&lt;0.05</formula>
    </cfRule>
  </conditionalFormatting>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3" max="255" man="1"/>
  </rowBreaks>
  <drawing r:id="rId1"/>
</worksheet>
</file>

<file path=xl/worksheets/sheet5.xml><?xml version="1.0" encoding="utf-8"?>
<worksheet xmlns="http://schemas.openxmlformats.org/spreadsheetml/2006/main" xmlns:r="http://schemas.openxmlformats.org/officeDocument/2006/relationships">
  <dimension ref="A1:L41"/>
  <sheetViews>
    <sheetView zoomScalePageLayoutView="0" workbookViewId="0" topLeftCell="A1">
      <selection activeCell="A1" sqref="A1"/>
    </sheetView>
  </sheetViews>
  <sheetFormatPr defaultColWidth="9.140625" defaultRowHeight="12.75"/>
  <cols>
    <col min="1" max="1" width="4.421875" style="2" customWidth="1"/>
    <col min="2" max="2" width="32.140625" style="5" customWidth="1"/>
    <col min="3" max="10" width="10.7109375" style="2" customWidth="1"/>
    <col min="11" max="11" width="10.7109375" style="7" customWidth="1"/>
    <col min="12" max="12" width="2.7109375" style="7" customWidth="1"/>
    <col min="13" max="16384" width="9.140625" style="2" customWidth="1"/>
  </cols>
  <sheetData>
    <row r="1" spans="1:12" s="8" customFormat="1" ht="57" customHeight="1">
      <c r="A1" s="13"/>
      <c r="B1" s="13"/>
      <c r="C1" s="13"/>
      <c r="D1" s="13"/>
      <c r="E1" s="13"/>
      <c r="F1" s="13"/>
      <c r="G1" s="13"/>
      <c r="H1" s="13"/>
      <c r="I1" s="13"/>
      <c r="J1" s="13"/>
      <c r="K1" s="13"/>
      <c r="L1" s="13"/>
    </row>
    <row r="2" spans="1:12" s="8" customFormat="1" ht="7.5" customHeight="1">
      <c r="A2" s="14"/>
      <c r="B2" s="14"/>
      <c r="C2" s="14"/>
      <c r="D2" s="14"/>
      <c r="E2" s="14"/>
      <c r="F2" s="14"/>
      <c r="G2" s="14"/>
      <c r="H2" s="14"/>
      <c r="I2" s="14"/>
      <c r="J2" s="14"/>
      <c r="K2" s="14"/>
      <c r="L2" s="13"/>
    </row>
    <row r="3" spans="1:12" s="8" customFormat="1" ht="15" customHeight="1">
      <c r="A3" s="13"/>
      <c r="B3" s="13"/>
      <c r="C3" s="13"/>
      <c r="D3" s="13"/>
      <c r="E3" s="13"/>
      <c r="F3" s="13"/>
      <c r="G3" s="13"/>
      <c r="H3" s="13"/>
      <c r="I3" s="13"/>
      <c r="J3" s="13"/>
      <c r="K3" s="13"/>
      <c r="L3" s="13"/>
    </row>
    <row r="4" spans="1:12" s="5" customFormat="1" ht="12.75">
      <c r="A4" s="44" t="str">
        <f>'Table of contents'!A4</f>
        <v>Mental health services in Australia</v>
      </c>
      <c r="B4" s="45"/>
      <c r="C4" s="46"/>
      <c r="D4" s="46"/>
      <c r="E4" s="46"/>
      <c r="F4" s="46"/>
      <c r="G4" s="46"/>
      <c r="H4" s="46"/>
      <c r="I4" s="46"/>
      <c r="J4" s="46"/>
      <c r="K4" s="47"/>
      <c r="L4" s="48"/>
    </row>
    <row r="5" spans="1:12" s="5" customFormat="1" ht="13.5" thickBot="1">
      <c r="A5" s="49" t="str">
        <f>'Table of contents'!A5</f>
        <v>RMHC: Residential mental health care (version 1.0)</v>
      </c>
      <c r="B5" s="50"/>
      <c r="C5" s="50"/>
      <c r="D5" s="50"/>
      <c r="E5" s="50"/>
      <c r="F5" s="50"/>
      <c r="G5" s="50"/>
      <c r="H5" s="50"/>
      <c r="I5" s="50"/>
      <c r="J5" s="534" t="s">
        <v>89</v>
      </c>
      <c r="K5" s="534"/>
      <c r="L5" s="48"/>
    </row>
    <row r="6" spans="1:12" s="5" customFormat="1" ht="6" customHeight="1">
      <c r="A6" s="51"/>
      <c r="B6" s="52"/>
      <c r="C6" s="52"/>
      <c r="D6" s="52"/>
      <c r="E6" s="52"/>
      <c r="F6" s="52"/>
      <c r="G6" s="52"/>
      <c r="H6" s="52"/>
      <c r="I6" s="52"/>
      <c r="J6" s="52"/>
      <c r="K6" s="196"/>
      <c r="L6" s="48"/>
    </row>
    <row r="7" spans="1:12" s="5" customFormat="1" ht="29.25" customHeight="1" thickBot="1">
      <c r="A7" s="558" t="s">
        <v>288</v>
      </c>
      <c r="B7" s="558"/>
      <c r="C7" s="558"/>
      <c r="D7" s="558"/>
      <c r="E7" s="558"/>
      <c r="F7" s="558"/>
      <c r="G7" s="558"/>
      <c r="H7" s="558"/>
      <c r="I7" s="558"/>
      <c r="J7" s="558"/>
      <c r="K7" s="558"/>
      <c r="L7" s="48"/>
    </row>
    <row r="8" spans="1:12" s="6" customFormat="1" ht="15" customHeight="1" thickBot="1">
      <c r="A8" s="54"/>
      <c r="B8" s="54"/>
      <c r="C8" s="54" t="s">
        <v>36</v>
      </c>
      <c r="D8" s="54" t="s">
        <v>37</v>
      </c>
      <c r="E8" s="54" t="s">
        <v>38</v>
      </c>
      <c r="F8" s="54" t="s">
        <v>39</v>
      </c>
      <c r="G8" s="54" t="s">
        <v>40</v>
      </c>
      <c r="H8" s="54" t="s">
        <v>41</v>
      </c>
      <c r="I8" s="54" t="s">
        <v>311</v>
      </c>
      <c r="J8" s="54" t="s">
        <v>333</v>
      </c>
      <c r="K8" s="54" t="s">
        <v>43</v>
      </c>
      <c r="L8" s="55"/>
    </row>
    <row r="9" spans="1:12" s="5" customFormat="1" ht="12.75" customHeight="1">
      <c r="A9" s="58">
        <v>1</v>
      </c>
      <c r="B9" s="90" t="s">
        <v>334</v>
      </c>
      <c r="C9" s="126"/>
      <c r="D9" s="60"/>
      <c r="E9" s="93"/>
      <c r="F9" s="93"/>
      <c r="G9" s="93"/>
      <c r="H9" s="93"/>
      <c r="I9" s="93"/>
      <c r="J9" s="93"/>
      <c r="K9" s="60"/>
      <c r="L9" s="48"/>
    </row>
    <row r="10" spans="1:12" s="5" customFormat="1" ht="12.75" customHeight="1">
      <c r="A10" s="58">
        <v>2</v>
      </c>
      <c r="B10" s="19" t="s">
        <v>53</v>
      </c>
      <c r="C10" s="60">
        <v>40</v>
      </c>
      <c r="D10" s="60">
        <v>103</v>
      </c>
      <c r="E10" s="60" t="s">
        <v>44</v>
      </c>
      <c r="F10" s="60">
        <v>13</v>
      </c>
      <c r="G10" s="60">
        <v>93</v>
      </c>
      <c r="H10" s="60">
        <v>49</v>
      </c>
      <c r="I10" s="60" t="s">
        <v>286</v>
      </c>
      <c r="J10" s="37">
        <v>54</v>
      </c>
      <c r="K10" s="60">
        <v>352</v>
      </c>
      <c r="L10" s="48"/>
    </row>
    <row r="11" spans="1:12" s="5" customFormat="1" ht="12.75" customHeight="1">
      <c r="A11" s="58">
        <v>3</v>
      </c>
      <c r="B11" s="369" t="s">
        <v>290</v>
      </c>
      <c r="C11" s="60">
        <v>300</v>
      </c>
      <c r="D11" s="60">
        <v>3858</v>
      </c>
      <c r="E11" s="60" t="s">
        <v>44</v>
      </c>
      <c r="F11" s="60">
        <v>321</v>
      </c>
      <c r="G11" s="60">
        <v>1574</v>
      </c>
      <c r="H11" s="60">
        <v>1006</v>
      </c>
      <c r="I11" s="60" t="s">
        <v>286</v>
      </c>
      <c r="J11" s="37">
        <v>50</v>
      </c>
      <c r="K11" s="60">
        <v>7109</v>
      </c>
      <c r="L11" s="48"/>
    </row>
    <row r="12" spans="1:12" s="5" customFormat="1" ht="12.75" customHeight="1">
      <c r="A12" s="58">
        <v>4</v>
      </c>
      <c r="B12" s="59"/>
      <c r="C12" s="60" t="s">
        <v>216</v>
      </c>
      <c r="D12" s="60" t="s">
        <v>216</v>
      </c>
      <c r="E12" s="60" t="s">
        <v>216</v>
      </c>
      <c r="F12" s="60" t="s">
        <v>216</v>
      </c>
      <c r="G12" s="60" t="s">
        <v>216</v>
      </c>
      <c r="H12" s="60" t="s">
        <v>216</v>
      </c>
      <c r="I12" s="60"/>
      <c r="J12" s="60" t="s">
        <v>216</v>
      </c>
      <c r="K12" s="60" t="s">
        <v>216</v>
      </c>
      <c r="L12" s="48"/>
    </row>
    <row r="13" spans="1:12" s="5" customFormat="1" ht="12.75" customHeight="1">
      <c r="A13" s="58">
        <v>5</v>
      </c>
      <c r="B13" s="90" t="s">
        <v>54</v>
      </c>
      <c r="C13" s="60" t="s">
        <v>216</v>
      </c>
      <c r="D13" s="60" t="s">
        <v>216</v>
      </c>
      <c r="E13" s="60" t="s">
        <v>216</v>
      </c>
      <c r="F13" s="60" t="s">
        <v>216</v>
      </c>
      <c r="G13" s="60" t="s">
        <v>216</v>
      </c>
      <c r="H13" s="60" t="s">
        <v>216</v>
      </c>
      <c r="I13" s="60"/>
      <c r="J13" s="60" t="s">
        <v>216</v>
      </c>
      <c r="K13" s="60" t="s">
        <v>216</v>
      </c>
      <c r="L13" s="48"/>
    </row>
    <row r="14" spans="1:12" s="5" customFormat="1" ht="12.75" customHeight="1">
      <c r="A14" s="58">
        <v>6</v>
      </c>
      <c r="B14" s="59" t="s">
        <v>55</v>
      </c>
      <c r="C14" s="60">
        <v>302</v>
      </c>
      <c r="D14" s="60">
        <v>3374</v>
      </c>
      <c r="E14" s="60" t="s">
        <v>44</v>
      </c>
      <c r="F14" s="60">
        <v>254</v>
      </c>
      <c r="G14" s="60">
        <v>1555</v>
      </c>
      <c r="H14" s="60">
        <v>982</v>
      </c>
      <c r="I14" s="60" t="s">
        <v>286</v>
      </c>
      <c r="J14" s="60">
        <v>91</v>
      </c>
      <c r="K14" s="60">
        <v>6558</v>
      </c>
      <c r="L14" s="48"/>
    </row>
    <row r="15" spans="1:12" s="5" customFormat="1" ht="12.75" customHeight="1">
      <c r="A15" s="58">
        <v>7</v>
      </c>
      <c r="B15" s="59" t="s">
        <v>56</v>
      </c>
      <c r="C15" s="60">
        <v>39</v>
      </c>
      <c r="D15" s="60">
        <v>569</v>
      </c>
      <c r="E15" s="60" t="s">
        <v>44</v>
      </c>
      <c r="F15" s="60">
        <v>80</v>
      </c>
      <c r="G15" s="60">
        <v>245</v>
      </c>
      <c r="H15" s="60">
        <v>112</v>
      </c>
      <c r="I15" s="60" t="s">
        <v>286</v>
      </c>
      <c r="J15" s="60">
        <v>13</v>
      </c>
      <c r="K15" s="60">
        <v>1058</v>
      </c>
      <c r="L15" s="48"/>
    </row>
    <row r="16" spans="1:12" s="5" customFormat="1" ht="12.75" customHeight="1">
      <c r="A16" s="58">
        <v>8</v>
      </c>
      <c r="B16" s="59"/>
      <c r="C16" s="60" t="s">
        <v>216</v>
      </c>
      <c r="D16" s="60" t="s">
        <v>216</v>
      </c>
      <c r="E16" s="60" t="s">
        <v>216</v>
      </c>
      <c r="F16" s="60" t="s">
        <v>216</v>
      </c>
      <c r="G16" s="60" t="s">
        <v>216</v>
      </c>
      <c r="H16" s="60" t="s">
        <v>216</v>
      </c>
      <c r="I16" s="60"/>
      <c r="J16" s="60" t="s">
        <v>216</v>
      </c>
      <c r="K16" s="60" t="s">
        <v>216</v>
      </c>
      <c r="L16" s="48"/>
    </row>
    <row r="17" spans="1:12" s="5" customFormat="1" ht="12.75" customHeight="1">
      <c r="A17" s="58">
        <v>9</v>
      </c>
      <c r="B17" s="90" t="s">
        <v>335</v>
      </c>
      <c r="C17" s="60" t="s">
        <v>216</v>
      </c>
      <c r="D17" s="60" t="s">
        <v>216</v>
      </c>
      <c r="E17" s="60" t="s">
        <v>216</v>
      </c>
      <c r="F17" s="60" t="s">
        <v>216</v>
      </c>
      <c r="G17" s="60" t="s">
        <v>216</v>
      </c>
      <c r="H17" s="60" t="s">
        <v>216</v>
      </c>
      <c r="I17" s="60"/>
      <c r="J17" s="60" t="s">
        <v>216</v>
      </c>
      <c r="K17" s="60" t="s">
        <v>216</v>
      </c>
      <c r="L17" s="48"/>
    </row>
    <row r="18" spans="1:12" s="5" customFormat="1" ht="12.75" customHeight="1">
      <c r="A18" s="58">
        <v>10</v>
      </c>
      <c r="B18" s="59" t="s">
        <v>57</v>
      </c>
      <c r="C18" s="60">
        <v>111</v>
      </c>
      <c r="D18" s="60">
        <v>2826</v>
      </c>
      <c r="E18" s="60" t="s">
        <v>44</v>
      </c>
      <c r="F18" s="60">
        <v>317</v>
      </c>
      <c r="G18" s="60">
        <v>1580</v>
      </c>
      <c r="H18" s="37">
        <v>1</v>
      </c>
      <c r="I18" s="60" t="s">
        <v>286</v>
      </c>
      <c r="J18" s="37">
        <v>0</v>
      </c>
      <c r="K18" s="60">
        <v>4835</v>
      </c>
      <c r="L18" s="48"/>
    </row>
    <row r="19" spans="1:12" s="5" customFormat="1" ht="12.75" customHeight="1">
      <c r="A19" s="58">
        <v>11</v>
      </c>
      <c r="B19" s="59" t="s">
        <v>58</v>
      </c>
      <c r="C19" s="60">
        <v>230</v>
      </c>
      <c r="D19" s="60">
        <v>968</v>
      </c>
      <c r="E19" s="60" t="s">
        <v>44</v>
      </c>
      <c r="F19" s="37">
        <v>8</v>
      </c>
      <c r="G19" s="37">
        <v>87</v>
      </c>
      <c r="H19" s="60">
        <v>1000</v>
      </c>
      <c r="I19" s="60" t="s">
        <v>286</v>
      </c>
      <c r="J19" s="37">
        <v>0</v>
      </c>
      <c r="K19" s="60">
        <v>2293</v>
      </c>
      <c r="L19" s="48"/>
    </row>
    <row r="20" spans="1:12" s="5" customFormat="1" ht="12.75" customHeight="1">
      <c r="A20" s="58">
        <v>12</v>
      </c>
      <c r="B20" s="19" t="s">
        <v>90</v>
      </c>
      <c r="C20" s="197">
        <v>0</v>
      </c>
      <c r="D20" s="197">
        <v>149</v>
      </c>
      <c r="E20" s="197" t="s">
        <v>44</v>
      </c>
      <c r="F20" s="37">
        <v>3</v>
      </c>
      <c r="G20" s="197">
        <v>77</v>
      </c>
      <c r="H20" s="197">
        <v>95</v>
      </c>
      <c r="I20" s="60" t="s">
        <v>286</v>
      </c>
      <c r="J20" s="197">
        <v>104</v>
      </c>
      <c r="K20" s="60">
        <v>428</v>
      </c>
      <c r="L20" s="48"/>
    </row>
    <row r="21" spans="1:12" s="5" customFormat="1" ht="12.75" customHeight="1">
      <c r="A21" s="58">
        <v>13</v>
      </c>
      <c r="B21" s="59"/>
      <c r="C21" s="60" t="s">
        <v>216</v>
      </c>
      <c r="D21" s="60" t="s">
        <v>216</v>
      </c>
      <c r="E21" s="60" t="s">
        <v>216</v>
      </c>
      <c r="F21" s="60" t="s">
        <v>216</v>
      </c>
      <c r="G21" s="60" t="s">
        <v>216</v>
      </c>
      <c r="H21" s="60" t="s">
        <v>216</v>
      </c>
      <c r="I21" s="60"/>
      <c r="J21" s="60" t="s">
        <v>216</v>
      </c>
      <c r="K21" s="60" t="s">
        <v>216</v>
      </c>
      <c r="L21" s="48"/>
    </row>
    <row r="22" spans="1:12" s="5" customFormat="1" ht="12.75" customHeight="1">
      <c r="A22" s="58">
        <v>14</v>
      </c>
      <c r="B22" s="90" t="s">
        <v>336</v>
      </c>
      <c r="C22" s="60"/>
      <c r="D22" s="60"/>
      <c r="E22" s="60"/>
      <c r="F22" s="60"/>
      <c r="G22" s="60"/>
      <c r="H22" s="60"/>
      <c r="I22" s="60"/>
      <c r="J22" s="60"/>
      <c r="K22" s="60" t="s">
        <v>216</v>
      </c>
      <c r="L22" s="48"/>
    </row>
    <row r="23" spans="1:12" s="5" customFormat="1" ht="12.75" customHeight="1">
      <c r="A23" s="58">
        <v>15</v>
      </c>
      <c r="B23" s="19" t="s">
        <v>131</v>
      </c>
      <c r="C23" s="299">
        <v>230</v>
      </c>
      <c r="D23" s="301">
        <v>870</v>
      </c>
      <c r="E23" s="299" t="s">
        <v>44</v>
      </c>
      <c r="F23" s="299">
        <v>30</v>
      </c>
      <c r="G23" s="299">
        <v>430</v>
      </c>
      <c r="H23" s="299">
        <v>658</v>
      </c>
      <c r="I23" s="60" t="s">
        <v>286</v>
      </c>
      <c r="J23" s="299">
        <v>30</v>
      </c>
      <c r="K23" s="301">
        <v>2248</v>
      </c>
      <c r="L23" s="48"/>
    </row>
    <row r="24" spans="1:12" s="5" customFormat="1" ht="12.75" customHeight="1">
      <c r="A24" s="58">
        <v>16</v>
      </c>
      <c r="B24" s="59" t="s">
        <v>132</v>
      </c>
      <c r="C24" s="299">
        <v>39</v>
      </c>
      <c r="D24" s="299">
        <v>933</v>
      </c>
      <c r="E24" s="299" t="s">
        <v>44</v>
      </c>
      <c r="F24" s="299">
        <v>61</v>
      </c>
      <c r="G24" s="299">
        <v>584</v>
      </c>
      <c r="H24" s="299">
        <v>120</v>
      </c>
      <c r="I24" s="60" t="s">
        <v>286</v>
      </c>
      <c r="J24" s="302">
        <v>23</v>
      </c>
      <c r="K24" s="301">
        <v>1760</v>
      </c>
      <c r="L24" s="48"/>
    </row>
    <row r="25" spans="1:12" s="5" customFormat="1" ht="12.75" customHeight="1">
      <c r="A25" s="58">
        <v>17</v>
      </c>
      <c r="B25" s="59" t="s">
        <v>133</v>
      </c>
      <c r="C25" s="299">
        <v>41</v>
      </c>
      <c r="D25" s="299">
        <v>818</v>
      </c>
      <c r="E25" s="299" t="s">
        <v>44</v>
      </c>
      <c r="F25" s="299">
        <v>137</v>
      </c>
      <c r="G25" s="299">
        <v>332</v>
      </c>
      <c r="H25" s="299">
        <v>76</v>
      </c>
      <c r="I25" s="60" t="s">
        <v>286</v>
      </c>
      <c r="J25" s="302">
        <v>12</v>
      </c>
      <c r="K25" s="301">
        <v>1416</v>
      </c>
      <c r="L25" s="48"/>
    </row>
    <row r="26" spans="1:12" s="5" customFormat="1" ht="12.75" customHeight="1">
      <c r="A26" s="58">
        <v>18</v>
      </c>
      <c r="B26" s="59" t="s">
        <v>134</v>
      </c>
      <c r="C26" s="299">
        <v>0</v>
      </c>
      <c r="D26" s="299">
        <v>872</v>
      </c>
      <c r="E26" s="299" t="s">
        <v>44</v>
      </c>
      <c r="F26" s="299">
        <v>35</v>
      </c>
      <c r="G26" s="299">
        <v>255</v>
      </c>
      <c r="H26" s="299">
        <v>230</v>
      </c>
      <c r="I26" s="60" t="s">
        <v>286</v>
      </c>
      <c r="J26" s="299">
        <v>30</v>
      </c>
      <c r="K26" s="301">
        <v>1422</v>
      </c>
      <c r="L26" s="48"/>
    </row>
    <row r="27" spans="1:12" s="5" customFormat="1" ht="12.75" customHeight="1">
      <c r="A27" s="58">
        <v>19</v>
      </c>
      <c r="B27" s="19" t="s">
        <v>135</v>
      </c>
      <c r="C27" s="299">
        <v>31</v>
      </c>
      <c r="D27" s="299">
        <v>450</v>
      </c>
      <c r="E27" s="299" t="s">
        <v>44</v>
      </c>
      <c r="F27" s="299">
        <v>65</v>
      </c>
      <c r="G27" s="299">
        <v>142</v>
      </c>
      <c r="H27" s="299">
        <v>12</v>
      </c>
      <c r="I27" s="60" t="s">
        <v>286</v>
      </c>
      <c r="J27" s="299">
        <v>9</v>
      </c>
      <c r="K27" s="299">
        <v>709</v>
      </c>
      <c r="L27" s="48"/>
    </row>
    <row r="28" spans="1:12" s="5" customFormat="1" ht="12.75" customHeight="1">
      <c r="A28" s="58">
        <v>20</v>
      </c>
      <c r="B28" s="19"/>
      <c r="C28" s="299"/>
      <c r="D28" s="299"/>
      <c r="E28" s="299"/>
      <c r="F28" s="299"/>
      <c r="G28" s="299"/>
      <c r="H28" s="299"/>
      <c r="I28" s="299"/>
      <c r="J28" s="299"/>
      <c r="K28" s="299" t="s">
        <v>216</v>
      </c>
      <c r="L28" s="48"/>
    </row>
    <row r="29" spans="1:12" s="5" customFormat="1" ht="15.75" customHeight="1" thickBot="1">
      <c r="A29" s="58">
        <v>21</v>
      </c>
      <c r="B29" s="90" t="s">
        <v>337</v>
      </c>
      <c r="C29" s="198">
        <v>341</v>
      </c>
      <c r="D29" s="198">
        <v>4015</v>
      </c>
      <c r="E29" s="198" t="s">
        <v>44</v>
      </c>
      <c r="F29" s="198">
        <v>334</v>
      </c>
      <c r="G29" s="198">
        <v>1857</v>
      </c>
      <c r="H29" s="198">
        <v>1098</v>
      </c>
      <c r="I29" s="198" t="s">
        <v>286</v>
      </c>
      <c r="J29" s="198">
        <v>104</v>
      </c>
      <c r="K29" s="198">
        <v>7749</v>
      </c>
      <c r="L29" s="48"/>
    </row>
    <row r="30" spans="1:12" ht="6" customHeight="1">
      <c r="A30" s="199"/>
      <c r="B30" s="51"/>
      <c r="C30" s="200"/>
      <c r="D30" s="200"/>
      <c r="E30" s="200"/>
      <c r="F30" s="200"/>
      <c r="G30" s="200"/>
      <c r="H30" s="201"/>
      <c r="I30" s="200"/>
      <c r="J30" s="201"/>
      <c r="K30" s="200"/>
      <c r="L30" s="48"/>
    </row>
    <row r="31" spans="1:12" s="27" customFormat="1" ht="12.75" customHeight="1">
      <c r="A31" s="246" t="s">
        <v>44</v>
      </c>
      <c r="B31" s="533" t="s">
        <v>372</v>
      </c>
      <c r="C31" s="533"/>
      <c r="D31" s="533"/>
      <c r="E31" s="533"/>
      <c r="F31" s="533"/>
      <c r="G31" s="533"/>
      <c r="H31" s="533"/>
      <c r="I31" s="533"/>
      <c r="J31" s="533"/>
      <c r="K31" s="533"/>
      <c r="L31" s="43"/>
    </row>
    <row r="32" spans="1:12" ht="12.75" customHeight="1">
      <c r="A32" s="512" t="s">
        <v>286</v>
      </c>
      <c r="B32" s="540" t="s">
        <v>309</v>
      </c>
      <c r="C32" s="540"/>
      <c r="D32" s="540"/>
      <c r="E32" s="540"/>
      <c r="F32" s="540"/>
      <c r="G32" s="540"/>
      <c r="H32" s="540"/>
      <c r="I32" s="540"/>
      <c r="J32" s="540"/>
      <c r="K32" s="540"/>
      <c r="L32" s="48"/>
    </row>
    <row r="33" spans="1:12" ht="12.75" customHeight="1">
      <c r="A33" s="512" t="s">
        <v>115</v>
      </c>
      <c r="B33" s="540" t="s">
        <v>379</v>
      </c>
      <c r="C33" s="540"/>
      <c r="D33" s="540"/>
      <c r="E33" s="540"/>
      <c r="F33" s="540"/>
      <c r="G33" s="540"/>
      <c r="H33" s="540"/>
      <c r="I33" s="540"/>
      <c r="J33" s="540"/>
      <c r="K33" s="540"/>
      <c r="L33" s="48"/>
    </row>
    <row r="34" spans="1:12" s="27" customFormat="1" ht="12.75" customHeight="1">
      <c r="A34" s="243" t="s">
        <v>46</v>
      </c>
      <c r="B34" s="535" t="s">
        <v>219</v>
      </c>
      <c r="C34" s="559"/>
      <c r="D34" s="559"/>
      <c r="E34" s="559"/>
      <c r="F34" s="559"/>
      <c r="G34" s="559"/>
      <c r="H34" s="559"/>
      <c r="I34" s="559"/>
      <c r="J34" s="559"/>
      <c r="K34" s="559"/>
      <c r="L34" s="202"/>
    </row>
    <row r="35" spans="1:12" s="27" customFormat="1" ht="12.75" customHeight="1">
      <c r="A35" s="243" t="s">
        <v>61</v>
      </c>
      <c r="B35" s="535" t="s">
        <v>104</v>
      </c>
      <c r="C35" s="559"/>
      <c r="D35" s="559"/>
      <c r="E35" s="559"/>
      <c r="F35" s="559"/>
      <c r="G35" s="559"/>
      <c r="H35" s="559"/>
      <c r="I35" s="559"/>
      <c r="J35" s="559"/>
      <c r="K35" s="559"/>
      <c r="L35" s="202"/>
    </row>
    <row r="36" spans="1:12" s="27" customFormat="1" ht="12.75" customHeight="1">
      <c r="A36" s="243" t="s">
        <v>62</v>
      </c>
      <c r="B36" s="545" t="s">
        <v>126</v>
      </c>
      <c r="C36" s="545"/>
      <c r="D36" s="545"/>
      <c r="E36" s="545"/>
      <c r="F36" s="545"/>
      <c r="G36" s="545"/>
      <c r="H36" s="545"/>
      <c r="I36" s="545"/>
      <c r="J36" s="545"/>
      <c r="K36" s="545"/>
      <c r="L36" s="202"/>
    </row>
    <row r="37" spans="1:12" s="27" customFormat="1" ht="30" customHeight="1">
      <c r="A37" s="413" t="s">
        <v>87</v>
      </c>
      <c r="B37" s="550" t="s">
        <v>136</v>
      </c>
      <c r="C37" s="550"/>
      <c r="D37" s="550"/>
      <c r="E37" s="550"/>
      <c r="F37" s="550"/>
      <c r="G37" s="550"/>
      <c r="H37" s="550"/>
      <c r="I37" s="550"/>
      <c r="J37" s="550"/>
      <c r="K37" s="550"/>
      <c r="L37" s="202"/>
    </row>
    <row r="38" spans="1:12" s="27" customFormat="1" ht="12.75" customHeight="1">
      <c r="A38" s="243" t="s">
        <v>218</v>
      </c>
      <c r="B38" s="535" t="s">
        <v>74</v>
      </c>
      <c r="C38" s="559"/>
      <c r="D38" s="559"/>
      <c r="E38" s="559"/>
      <c r="F38" s="559"/>
      <c r="G38" s="559"/>
      <c r="H38" s="559"/>
      <c r="I38" s="559"/>
      <c r="J38" s="559"/>
      <c r="K38" s="559"/>
      <c r="L38" s="202"/>
    </row>
    <row r="39" spans="1:12" s="27" customFormat="1" ht="6" customHeight="1">
      <c r="A39" s="244"/>
      <c r="B39" s="535"/>
      <c r="C39" s="535"/>
      <c r="D39" s="535"/>
      <c r="E39" s="535"/>
      <c r="F39" s="535"/>
      <c r="G39" s="535"/>
      <c r="H39" s="535"/>
      <c r="I39" s="535"/>
      <c r="J39" s="535"/>
      <c r="K39" s="535"/>
      <c r="L39" s="202"/>
    </row>
    <row r="40" spans="1:12" s="27" customFormat="1" ht="12.75" customHeight="1">
      <c r="A40" s="245"/>
      <c r="B40" s="536" t="s">
        <v>35</v>
      </c>
      <c r="C40" s="536"/>
      <c r="D40" s="536"/>
      <c r="E40" s="536"/>
      <c r="F40" s="536"/>
      <c r="G40" s="536"/>
      <c r="H40" s="536"/>
      <c r="I40" s="536"/>
      <c r="J40" s="536"/>
      <c r="K40" s="536"/>
      <c r="L40" s="202"/>
    </row>
    <row r="41" spans="1:12" ht="6" customHeight="1">
      <c r="A41" s="48"/>
      <c r="B41" s="48"/>
      <c r="C41" s="48"/>
      <c r="D41" s="48"/>
      <c r="E41" s="48"/>
      <c r="F41" s="48"/>
      <c r="G41" s="48"/>
      <c r="H41" s="48"/>
      <c r="I41" s="48"/>
      <c r="J41" s="48"/>
      <c r="K41" s="48"/>
      <c r="L41" s="48"/>
    </row>
  </sheetData>
  <sheetProtection/>
  <mergeCells count="12">
    <mergeCell ref="J5:K5"/>
    <mergeCell ref="B31:K31"/>
    <mergeCell ref="B38:K38"/>
    <mergeCell ref="B35:K35"/>
    <mergeCell ref="B36:K36"/>
    <mergeCell ref="B33:K33"/>
    <mergeCell ref="B39:K39"/>
    <mergeCell ref="B34:K34"/>
    <mergeCell ref="B37:K37"/>
    <mergeCell ref="B32:K32"/>
    <mergeCell ref="B40:K40"/>
    <mergeCell ref="A7:K7"/>
  </mergeCells>
  <conditionalFormatting sqref="K23:K27">
    <cfRule type="expression" priority="2" dxfId="0">
      <formula>NOT(K23=SUM(C23:J23))</formula>
    </cfRule>
  </conditionalFormatting>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6.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4.421875" style="8" customWidth="1"/>
    <col min="2" max="2" width="12.00390625" style="8" customWidth="1"/>
    <col min="3" max="3" width="14.57421875" style="8" bestFit="1" customWidth="1"/>
    <col min="4" max="12" width="9.140625" style="8" customWidth="1"/>
    <col min="13" max="13" width="9.140625" style="342" customWidth="1"/>
    <col min="14" max="14" width="16.57421875" style="8" customWidth="1"/>
    <col min="15" max="15" width="2.7109375" style="8" customWidth="1"/>
    <col min="16" max="16384" width="9.140625" style="8" customWidth="1"/>
  </cols>
  <sheetData>
    <row r="1" spans="1:15" ht="57" customHeight="1">
      <c r="A1" s="270"/>
      <c r="B1" s="270"/>
      <c r="C1" s="292"/>
      <c r="D1" s="270"/>
      <c r="E1" s="270"/>
      <c r="F1" s="270"/>
      <c r="G1" s="270"/>
      <c r="H1" s="270"/>
      <c r="I1" s="270"/>
      <c r="J1" s="270"/>
      <c r="K1" s="270"/>
      <c r="L1" s="337"/>
      <c r="M1" s="349"/>
      <c r="N1" s="270"/>
      <c r="O1" s="270"/>
    </row>
    <row r="2" spans="1:15" ht="7.5" customHeight="1">
      <c r="A2" s="297"/>
      <c r="B2" s="297"/>
      <c r="C2" s="297"/>
      <c r="D2" s="297"/>
      <c r="E2" s="297"/>
      <c r="F2" s="297"/>
      <c r="G2" s="297"/>
      <c r="H2" s="297"/>
      <c r="I2" s="297"/>
      <c r="J2" s="297"/>
      <c r="K2" s="297"/>
      <c r="L2" s="297"/>
      <c r="M2" s="297"/>
      <c r="N2" s="297"/>
      <c r="O2" s="270"/>
    </row>
    <row r="3" spans="1:15" ht="15" customHeight="1">
      <c r="A3" s="270"/>
      <c r="B3" s="270"/>
      <c r="C3" s="292"/>
      <c r="D3" s="270"/>
      <c r="E3" s="270"/>
      <c r="F3" s="270"/>
      <c r="G3" s="270"/>
      <c r="H3" s="270"/>
      <c r="I3" s="270"/>
      <c r="J3" s="270"/>
      <c r="K3" s="270"/>
      <c r="L3" s="337"/>
      <c r="M3" s="349"/>
      <c r="N3" s="270"/>
      <c r="O3" s="270"/>
    </row>
    <row r="4" spans="1:15" ht="12.75">
      <c r="A4" s="44" t="str">
        <f>'Table of contents'!A4</f>
        <v>Mental health services in Australia</v>
      </c>
      <c r="B4" s="44"/>
      <c r="C4" s="44"/>
      <c r="D4" s="44"/>
      <c r="E4" s="44"/>
      <c r="F4" s="44"/>
      <c r="G4" s="44"/>
      <c r="H4" s="44"/>
      <c r="I4" s="44"/>
      <c r="J4" s="44"/>
      <c r="K4" s="44"/>
      <c r="L4" s="44"/>
      <c r="M4" s="44"/>
      <c r="N4" s="44"/>
      <c r="O4" s="85"/>
    </row>
    <row r="5" spans="1:15" ht="13.5" thickBot="1">
      <c r="A5" s="49" t="str">
        <f>'Table of contents'!A5</f>
        <v>RMHC: Residential mental health care (version 1.0)</v>
      </c>
      <c r="B5" s="50"/>
      <c r="C5" s="50"/>
      <c r="D5" s="50"/>
      <c r="E5" s="50"/>
      <c r="F5" s="50"/>
      <c r="G5" s="50"/>
      <c r="H5" s="50"/>
      <c r="I5" s="50"/>
      <c r="J5" s="50"/>
      <c r="K5" s="534" t="s">
        <v>89</v>
      </c>
      <c r="L5" s="534"/>
      <c r="M5" s="534"/>
      <c r="N5" s="534"/>
      <c r="O5" s="85"/>
    </row>
    <row r="6" spans="1:15" ht="6" customHeight="1">
      <c r="A6" s="271"/>
      <c r="B6" s="271"/>
      <c r="C6" s="293"/>
      <c r="D6" s="271"/>
      <c r="E6" s="271"/>
      <c r="F6" s="271"/>
      <c r="G6" s="271"/>
      <c r="H6" s="271"/>
      <c r="I6" s="271"/>
      <c r="J6" s="271"/>
      <c r="K6" s="179"/>
      <c r="L6" s="179"/>
      <c r="M6" s="179"/>
      <c r="N6" s="85"/>
      <c r="O6" s="85"/>
    </row>
    <row r="7" spans="1:15" ht="15.75" customHeight="1" thickBot="1">
      <c r="A7" s="558" t="s">
        <v>300</v>
      </c>
      <c r="B7" s="558"/>
      <c r="C7" s="558"/>
      <c r="D7" s="558"/>
      <c r="E7" s="558"/>
      <c r="F7" s="558"/>
      <c r="G7" s="558"/>
      <c r="H7" s="558"/>
      <c r="I7" s="558"/>
      <c r="J7" s="558"/>
      <c r="K7" s="558"/>
      <c r="L7" s="558"/>
      <c r="M7" s="558"/>
      <c r="N7" s="558"/>
      <c r="O7" s="85"/>
    </row>
    <row r="8" spans="1:15" ht="48" customHeight="1" thickBot="1">
      <c r="A8" s="180"/>
      <c r="B8" s="298" t="s">
        <v>50</v>
      </c>
      <c r="C8" s="298" t="s">
        <v>49</v>
      </c>
      <c r="D8" s="274" t="s">
        <v>159</v>
      </c>
      <c r="E8" s="274" t="s">
        <v>160</v>
      </c>
      <c r="F8" s="274" t="s">
        <v>161</v>
      </c>
      <c r="G8" s="274" t="s">
        <v>162</v>
      </c>
      <c r="H8" s="274" t="s">
        <v>163</v>
      </c>
      <c r="I8" s="274" t="s">
        <v>164</v>
      </c>
      <c r="J8" s="274" t="s">
        <v>165</v>
      </c>
      <c r="K8" s="75" t="s">
        <v>166</v>
      </c>
      <c r="L8" s="75" t="s">
        <v>167</v>
      </c>
      <c r="M8" s="75" t="s">
        <v>343</v>
      </c>
      <c r="N8" s="75" t="s">
        <v>344</v>
      </c>
      <c r="O8" s="182"/>
    </row>
    <row r="9" spans="1:15" ht="12.75">
      <c r="A9" s="83">
        <v>1</v>
      </c>
      <c r="B9" s="19" t="s">
        <v>7</v>
      </c>
      <c r="C9" s="90"/>
      <c r="D9" s="560" t="s">
        <v>7</v>
      </c>
      <c r="E9" s="560"/>
      <c r="F9" s="560"/>
      <c r="G9" s="560"/>
      <c r="H9" s="560"/>
      <c r="I9" s="560"/>
      <c r="J9" s="560"/>
      <c r="K9" s="560"/>
      <c r="L9" s="560"/>
      <c r="M9" s="560"/>
      <c r="N9" s="348"/>
      <c r="O9" s="85"/>
    </row>
    <row r="10" spans="1:15" ht="12.75">
      <c r="A10" s="83">
        <v>2</v>
      </c>
      <c r="B10" s="19" t="s">
        <v>7</v>
      </c>
      <c r="C10" s="19" t="s">
        <v>8</v>
      </c>
      <c r="D10" s="320">
        <v>0.536618779418977</v>
      </c>
      <c r="E10" s="33">
        <v>0.524323657908572</v>
      </c>
      <c r="F10" s="310">
        <v>0.782337111010017</v>
      </c>
      <c r="G10" s="33">
        <v>0.799393006975455</v>
      </c>
      <c r="H10" s="33">
        <v>0.88834953808516</v>
      </c>
      <c r="I10" s="33">
        <v>0.844624035050557</v>
      </c>
      <c r="J10" s="41">
        <v>0.957500285920224</v>
      </c>
      <c r="K10" s="33">
        <v>1.06309955205447</v>
      </c>
      <c r="L10" s="33">
        <v>1.21975019516003</v>
      </c>
      <c r="M10" s="33">
        <v>1.502316158</v>
      </c>
      <c r="N10" s="33" t="s">
        <v>44</v>
      </c>
      <c r="O10" s="85"/>
    </row>
    <row r="11" spans="1:15" ht="12.75">
      <c r="A11" s="83">
        <v>3</v>
      </c>
      <c r="B11" s="19" t="s">
        <v>7</v>
      </c>
      <c r="C11" s="19" t="s">
        <v>9</v>
      </c>
      <c r="D11" s="33">
        <v>3.30565084203051</v>
      </c>
      <c r="E11" s="33">
        <v>3.4483957312198</v>
      </c>
      <c r="F11" s="310">
        <v>4.07756804825874</v>
      </c>
      <c r="G11" s="33">
        <v>3.92790090335119</v>
      </c>
      <c r="H11" s="33">
        <v>3.9646644469678</v>
      </c>
      <c r="I11" s="33">
        <v>3.78962372115911</v>
      </c>
      <c r="J11" s="33">
        <v>4.98920945547131</v>
      </c>
      <c r="K11" s="33">
        <v>5.23856920388035</v>
      </c>
      <c r="L11" s="33">
        <v>5.30128278241115</v>
      </c>
      <c r="M11" s="33">
        <v>5.174871661</v>
      </c>
      <c r="N11" s="33" t="s">
        <v>44</v>
      </c>
      <c r="O11" s="85"/>
    </row>
    <row r="12" spans="1:15" ht="12.75">
      <c r="A12" s="83">
        <v>4</v>
      </c>
      <c r="B12" s="19" t="s">
        <v>7</v>
      </c>
      <c r="C12" s="19" t="s">
        <v>10</v>
      </c>
      <c r="D12" s="33">
        <v>2.14613221511599</v>
      </c>
      <c r="E12" s="33">
        <v>2.31017968431957</v>
      </c>
      <c r="F12" s="310">
        <v>2.72134002717406</v>
      </c>
      <c r="G12" s="33">
        <v>2.62754287760711</v>
      </c>
      <c r="H12" s="33">
        <v>3.20903582005686</v>
      </c>
      <c r="I12" s="33">
        <v>3.99313487964922</v>
      </c>
      <c r="J12" s="33">
        <v>5.70905151086877</v>
      </c>
      <c r="K12" s="33">
        <v>5.47197856944513</v>
      </c>
      <c r="L12" s="33">
        <v>5.77817799789885</v>
      </c>
      <c r="M12" s="33">
        <v>6.52429046</v>
      </c>
      <c r="N12" s="33" t="s">
        <v>44</v>
      </c>
      <c r="O12" s="85"/>
    </row>
    <row r="13" spans="1:15" ht="12.75">
      <c r="A13" s="83">
        <v>5</v>
      </c>
      <c r="B13" s="19" t="s">
        <v>7</v>
      </c>
      <c r="C13" s="19" t="s">
        <v>11</v>
      </c>
      <c r="D13" s="41">
        <v>1.44563443573148</v>
      </c>
      <c r="E13" s="33">
        <v>1.4834793383117</v>
      </c>
      <c r="F13" s="310">
        <v>1.99050936232958</v>
      </c>
      <c r="G13" s="33">
        <v>2.09121227643783</v>
      </c>
      <c r="H13" s="33">
        <v>2.71045907643965</v>
      </c>
      <c r="I13" s="33">
        <v>2.94908885164348</v>
      </c>
      <c r="J13" s="33">
        <v>3.93781435392996</v>
      </c>
      <c r="K13" s="41">
        <v>4.11536995200491</v>
      </c>
      <c r="L13" s="41">
        <v>4.61279963568698</v>
      </c>
      <c r="M13" s="41">
        <v>4.712889952</v>
      </c>
      <c r="N13" s="33" t="s">
        <v>44</v>
      </c>
      <c r="O13" s="85"/>
    </row>
    <row r="14" spans="1:15" ht="12.75">
      <c r="A14" s="83">
        <v>6</v>
      </c>
      <c r="B14" s="19" t="s">
        <v>7</v>
      </c>
      <c r="C14" s="19" t="s">
        <v>101</v>
      </c>
      <c r="D14" s="33">
        <v>0.978749769513168</v>
      </c>
      <c r="E14" s="33">
        <v>1.05691105223348</v>
      </c>
      <c r="F14" s="310">
        <v>1.07538400685609</v>
      </c>
      <c r="G14" s="33">
        <v>1.07189666916109</v>
      </c>
      <c r="H14" s="193">
        <v>1.05291909190974</v>
      </c>
      <c r="I14" s="33">
        <v>1.22131787737969</v>
      </c>
      <c r="J14" s="41">
        <v>1.38811110309417</v>
      </c>
      <c r="K14" s="41">
        <v>1.87959285455689</v>
      </c>
      <c r="L14" s="41">
        <v>1.54632969824777</v>
      </c>
      <c r="M14" s="41">
        <v>2.100741466</v>
      </c>
      <c r="N14" s="33" t="s">
        <v>44</v>
      </c>
      <c r="O14" s="85"/>
    </row>
    <row r="15" spans="1:15" ht="12.75">
      <c r="A15" s="83">
        <v>7</v>
      </c>
      <c r="B15" s="19" t="s">
        <v>7</v>
      </c>
      <c r="C15" s="185" t="s">
        <v>338</v>
      </c>
      <c r="D15" s="192">
        <v>1.39679453003763</v>
      </c>
      <c r="E15" s="192">
        <v>1.46356841592039</v>
      </c>
      <c r="F15" s="312">
        <v>1.77132983520412</v>
      </c>
      <c r="G15" s="192">
        <v>1.74934128413624</v>
      </c>
      <c r="H15" s="192">
        <v>1.95204455769059</v>
      </c>
      <c r="I15" s="192">
        <v>2.09968682314665</v>
      </c>
      <c r="J15" s="192">
        <v>2.71984159242799</v>
      </c>
      <c r="K15" s="192">
        <v>2.90033548002568</v>
      </c>
      <c r="L15" s="192">
        <v>2.98363436000957</v>
      </c>
      <c r="M15" s="192">
        <v>3.305325128</v>
      </c>
      <c r="N15" s="192" t="s">
        <v>44</v>
      </c>
      <c r="O15" s="85"/>
    </row>
    <row r="16" spans="1:15" ht="12.75">
      <c r="A16" s="83">
        <v>8</v>
      </c>
      <c r="B16" s="19"/>
      <c r="C16" s="185"/>
      <c r="D16" s="192"/>
      <c r="E16" s="192"/>
      <c r="F16" s="312"/>
      <c r="G16" s="192"/>
      <c r="H16" s="192"/>
      <c r="I16" s="192"/>
      <c r="J16" s="192"/>
      <c r="K16" s="192"/>
      <c r="L16" s="192" t="s">
        <v>216</v>
      </c>
      <c r="M16" s="192" t="s">
        <v>216</v>
      </c>
      <c r="N16" s="192" t="s">
        <v>216</v>
      </c>
      <c r="O16" s="85"/>
    </row>
    <row r="17" spans="1:15" ht="12.75">
      <c r="A17" s="83">
        <v>9</v>
      </c>
      <c r="B17" s="19" t="s">
        <v>12</v>
      </c>
      <c r="C17" s="185"/>
      <c r="D17" s="561" t="s">
        <v>12</v>
      </c>
      <c r="E17" s="561"/>
      <c r="F17" s="561"/>
      <c r="G17" s="561"/>
      <c r="H17" s="561"/>
      <c r="I17" s="561"/>
      <c r="J17" s="561"/>
      <c r="K17" s="561"/>
      <c r="L17" s="561"/>
      <c r="M17" s="561"/>
      <c r="N17" s="516" t="s">
        <v>216</v>
      </c>
      <c r="O17" s="85"/>
    </row>
    <row r="18" spans="1:15" ht="12.75">
      <c r="A18" s="83">
        <v>10</v>
      </c>
      <c r="B18" s="19" t="s">
        <v>12</v>
      </c>
      <c r="C18" s="19" t="s">
        <v>8</v>
      </c>
      <c r="D18" s="41">
        <v>0.313077707392156</v>
      </c>
      <c r="E18" s="33">
        <v>0.291702434941427</v>
      </c>
      <c r="F18" s="310">
        <v>0.466090727051701</v>
      </c>
      <c r="G18" s="33">
        <v>0.48070944654511</v>
      </c>
      <c r="H18" s="33">
        <v>0.536829485061229</v>
      </c>
      <c r="I18" s="33">
        <v>0.57580663735698</v>
      </c>
      <c r="J18" s="41">
        <v>0.713489883273055</v>
      </c>
      <c r="K18" s="33">
        <v>1.23828398163581</v>
      </c>
      <c r="L18" s="33">
        <v>1.52562433715314</v>
      </c>
      <c r="M18" s="33">
        <v>1.896307583</v>
      </c>
      <c r="N18" s="33" t="s">
        <v>44</v>
      </c>
      <c r="O18" s="85"/>
    </row>
    <row r="19" spans="1:15" ht="12.75">
      <c r="A19" s="83">
        <v>11</v>
      </c>
      <c r="B19" s="19" t="s">
        <v>12</v>
      </c>
      <c r="C19" s="19" t="s">
        <v>9</v>
      </c>
      <c r="D19" s="33">
        <v>1.54842253578362</v>
      </c>
      <c r="E19" s="33">
        <v>1.8152114721365</v>
      </c>
      <c r="F19" s="310">
        <v>2.23000429482309</v>
      </c>
      <c r="G19" s="33">
        <v>2.07571818175122</v>
      </c>
      <c r="H19" s="33">
        <v>2.49128701713379</v>
      </c>
      <c r="I19" s="33">
        <v>2.79793719205922</v>
      </c>
      <c r="J19" s="33">
        <v>3.4121150007285</v>
      </c>
      <c r="K19" s="33">
        <v>4.19878271601951</v>
      </c>
      <c r="L19" s="33">
        <v>4.6571463056348</v>
      </c>
      <c r="M19" s="33">
        <v>4.792445929</v>
      </c>
      <c r="N19" s="33" t="s">
        <v>44</v>
      </c>
      <c r="O19" s="85"/>
    </row>
    <row r="20" spans="1:15" ht="12.75">
      <c r="A20" s="83">
        <v>12</v>
      </c>
      <c r="B20" s="19" t="s">
        <v>12</v>
      </c>
      <c r="C20" s="19" t="s">
        <v>10</v>
      </c>
      <c r="D20" s="33">
        <v>1.30009833231041</v>
      </c>
      <c r="E20" s="33">
        <v>1.31254077202212</v>
      </c>
      <c r="F20" s="310">
        <v>2.09391195100246</v>
      </c>
      <c r="G20" s="33">
        <v>2.47545176994802</v>
      </c>
      <c r="H20" s="33">
        <v>2.78640639896008</v>
      </c>
      <c r="I20" s="33">
        <v>3.3542638557263</v>
      </c>
      <c r="J20" s="41">
        <v>4.78972722315877</v>
      </c>
      <c r="K20" s="41">
        <v>4.84299037602937</v>
      </c>
      <c r="L20" s="41">
        <v>5.23223277512567</v>
      </c>
      <c r="M20" s="41">
        <v>6.177685523</v>
      </c>
      <c r="N20" s="33" t="s">
        <v>44</v>
      </c>
      <c r="O20" s="85"/>
    </row>
    <row r="21" spans="1:15" ht="12.75">
      <c r="A21" s="83">
        <v>13</v>
      </c>
      <c r="B21" s="19" t="s">
        <v>12</v>
      </c>
      <c r="C21" s="19" t="s">
        <v>11</v>
      </c>
      <c r="D21" s="41">
        <v>0.999221174417954</v>
      </c>
      <c r="E21" s="33">
        <v>1.22358430947784</v>
      </c>
      <c r="F21" s="310">
        <v>1.45261310093342</v>
      </c>
      <c r="G21" s="33">
        <v>1.8820484724598</v>
      </c>
      <c r="H21" s="33">
        <v>2.22737463251623</v>
      </c>
      <c r="I21" s="33">
        <v>2.41083986978844</v>
      </c>
      <c r="J21" s="41">
        <v>3.75944006457391</v>
      </c>
      <c r="K21" s="41">
        <v>4.2552971669665</v>
      </c>
      <c r="L21" s="41">
        <v>4.69636073688655</v>
      </c>
      <c r="M21" s="41">
        <v>4.834221115</v>
      </c>
      <c r="N21" s="33" t="s">
        <v>44</v>
      </c>
      <c r="O21" s="85"/>
    </row>
    <row r="22" spans="1:15" ht="12.75">
      <c r="A22" s="83">
        <v>14</v>
      </c>
      <c r="B22" s="19" t="s">
        <v>12</v>
      </c>
      <c r="C22" s="19" t="s">
        <v>101</v>
      </c>
      <c r="D22" s="33">
        <v>0.871041176706005</v>
      </c>
      <c r="E22" s="33">
        <v>1.1158163916485</v>
      </c>
      <c r="F22" s="310">
        <v>1.26840583332775</v>
      </c>
      <c r="G22" s="33">
        <v>1.74149734738455</v>
      </c>
      <c r="H22" s="33">
        <v>1.73417250363753</v>
      </c>
      <c r="I22" s="33">
        <v>1.25483634842623</v>
      </c>
      <c r="J22" s="41">
        <v>1.77509659595198</v>
      </c>
      <c r="K22" s="41">
        <v>2.09110937573566</v>
      </c>
      <c r="L22" s="41">
        <v>1.7803159555767</v>
      </c>
      <c r="M22" s="41">
        <v>2.141541224</v>
      </c>
      <c r="N22" s="33" t="s">
        <v>44</v>
      </c>
      <c r="O22" s="85"/>
    </row>
    <row r="23" spans="1:15" ht="12.75">
      <c r="A23" s="83">
        <v>15</v>
      </c>
      <c r="B23" s="19" t="s">
        <v>12</v>
      </c>
      <c r="C23" s="185" t="s">
        <v>339</v>
      </c>
      <c r="D23" s="192">
        <v>0.865596697861077</v>
      </c>
      <c r="E23" s="192">
        <v>0.99146091042512</v>
      </c>
      <c r="F23" s="312">
        <v>1.29751583920457</v>
      </c>
      <c r="G23" s="192">
        <v>1.50752552849849</v>
      </c>
      <c r="H23" s="192">
        <v>1.67492425271192</v>
      </c>
      <c r="I23" s="192">
        <v>1.72031579826334</v>
      </c>
      <c r="J23" s="192">
        <v>2.36791242666123</v>
      </c>
      <c r="K23" s="192">
        <v>2.8023485174699</v>
      </c>
      <c r="L23" s="192">
        <v>2.98578433478989</v>
      </c>
      <c r="M23" s="192">
        <v>3.360239806</v>
      </c>
      <c r="N23" s="192" t="s">
        <v>44</v>
      </c>
      <c r="O23" s="85"/>
    </row>
    <row r="24" spans="1:15" ht="12.75">
      <c r="A24" s="83">
        <v>16</v>
      </c>
      <c r="B24" s="19"/>
      <c r="C24" s="185"/>
      <c r="D24" s="186"/>
      <c r="E24" s="186"/>
      <c r="F24" s="187"/>
      <c r="G24" s="186"/>
      <c r="H24" s="186"/>
      <c r="I24" s="186"/>
      <c r="J24" s="186"/>
      <c r="K24" s="186"/>
      <c r="L24" s="186" t="s">
        <v>216</v>
      </c>
      <c r="M24" s="186" t="s">
        <v>216</v>
      </c>
      <c r="N24" s="186" t="s">
        <v>216</v>
      </c>
      <c r="O24" s="85"/>
    </row>
    <row r="25" spans="1:15" ht="12.75">
      <c r="A25" s="83">
        <v>17</v>
      </c>
      <c r="B25" s="19" t="s">
        <v>341</v>
      </c>
      <c r="C25" s="185"/>
      <c r="D25" s="561" t="s">
        <v>138</v>
      </c>
      <c r="E25" s="561"/>
      <c r="F25" s="561"/>
      <c r="G25" s="561"/>
      <c r="H25" s="561"/>
      <c r="I25" s="561"/>
      <c r="J25" s="561"/>
      <c r="K25" s="561"/>
      <c r="L25" s="561"/>
      <c r="M25" s="561"/>
      <c r="N25" s="516" t="s">
        <v>216</v>
      </c>
      <c r="O25" s="85"/>
    </row>
    <row r="26" spans="1:15" ht="12.75">
      <c r="A26" s="83">
        <v>18</v>
      </c>
      <c r="B26" s="19" t="s">
        <v>341</v>
      </c>
      <c r="C26" s="19" t="s">
        <v>8</v>
      </c>
      <c r="D26" s="33">
        <v>0.427523586520343</v>
      </c>
      <c r="E26" s="33">
        <v>0.410862865735097</v>
      </c>
      <c r="F26" s="310">
        <v>0.62828825008157</v>
      </c>
      <c r="G26" s="33">
        <v>0.644319698548026</v>
      </c>
      <c r="H26" s="33">
        <v>0.717304097547829</v>
      </c>
      <c r="I26" s="33">
        <v>0.71366437643197</v>
      </c>
      <c r="J26" s="193">
        <v>0.838586200934526</v>
      </c>
      <c r="K26" s="193">
        <v>1.14843100494445</v>
      </c>
      <c r="L26" s="193">
        <v>1.37269602425425</v>
      </c>
      <c r="M26" s="193">
        <v>1.699447189</v>
      </c>
      <c r="N26" s="33" t="s">
        <v>44</v>
      </c>
      <c r="O26" s="85"/>
    </row>
    <row r="27" spans="1:15" ht="12.75">
      <c r="A27" s="83">
        <v>19</v>
      </c>
      <c r="B27" s="19" t="s">
        <v>341</v>
      </c>
      <c r="C27" s="19" t="s">
        <v>9</v>
      </c>
      <c r="D27" s="33">
        <v>2.42722102106499</v>
      </c>
      <c r="E27" s="33">
        <v>2.63351319717559</v>
      </c>
      <c r="F27" s="310">
        <v>3.15733179751939</v>
      </c>
      <c r="G27" s="33">
        <v>3.0083805837455</v>
      </c>
      <c r="H27" s="33">
        <v>3.23403341532686</v>
      </c>
      <c r="I27" s="33">
        <v>3.29782495613988</v>
      </c>
      <c r="J27" s="33">
        <v>4.20686794357361</v>
      </c>
      <c r="K27" s="33">
        <v>4.72288601341612</v>
      </c>
      <c r="L27" s="33">
        <v>4.98402507289466</v>
      </c>
      <c r="M27" s="33">
        <v>4.984627806</v>
      </c>
      <c r="N27" s="33" t="s">
        <v>44</v>
      </c>
      <c r="O27" s="85"/>
    </row>
    <row r="28" spans="1:15" ht="12.75">
      <c r="A28" s="83">
        <v>20</v>
      </c>
      <c r="B28" s="19" t="s">
        <v>341</v>
      </c>
      <c r="C28" s="19" t="s">
        <v>10</v>
      </c>
      <c r="D28" s="33">
        <v>1.72036782659755</v>
      </c>
      <c r="E28" s="33">
        <v>1.80796992589953</v>
      </c>
      <c r="F28" s="310">
        <v>2.40534292085445</v>
      </c>
      <c r="G28" s="33">
        <v>2.55417969121159</v>
      </c>
      <c r="H28" s="33">
        <v>2.99612390459216</v>
      </c>
      <c r="I28" s="33">
        <v>3.67450550588286</v>
      </c>
      <c r="J28" s="33">
        <v>5.24608747677678</v>
      </c>
      <c r="K28" s="33">
        <v>5.15543383350196</v>
      </c>
      <c r="L28" s="33">
        <v>5.50337392226888</v>
      </c>
      <c r="M28" s="33">
        <v>6.349956669</v>
      </c>
      <c r="N28" s="33" t="s">
        <v>44</v>
      </c>
      <c r="O28" s="85"/>
    </row>
    <row r="29" spans="1:15" ht="12.75">
      <c r="A29" s="83">
        <v>21</v>
      </c>
      <c r="B29" s="19" t="s">
        <v>341</v>
      </c>
      <c r="C29" s="19" t="s">
        <v>11</v>
      </c>
      <c r="D29" s="33">
        <v>1.22077807111354</v>
      </c>
      <c r="E29" s="33">
        <v>1.35599729221006</v>
      </c>
      <c r="F29" s="310">
        <v>1.71929722006833</v>
      </c>
      <c r="G29" s="33">
        <v>1.98574719817149</v>
      </c>
      <c r="H29" s="33">
        <v>2.46681056394956</v>
      </c>
      <c r="I29" s="33">
        <v>2.67750272956528</v>
      </c>
      <c r="J29" s="33">
        <v>3.84777771138647</v>
      </c>
      <c r="K29" s="33">
        <v>4.18601694293618</v>
      </c>
      <c r="L29" s="33">
        <v>4.65501876089098</v>
      </c>
      <c r="M29" s="33">
        <v>4.774195571</v>
      </c>
      <c r="N29" s="33" t="s">
        <v>44</v>
      </c>
      <c r="O29" s="85"/>
    </row>
    <row r="30" spans="1:15" ht="12.75">
      <c r="A30" s="83">
        <v>22</v>
      </c>
      <c r="B30" s="19" t="s">
        <v>341</v>
      </c>
      <c r="C30" s="19" t="s">
        <v>101</v>
      </c>
      <c r="D30" s="33">
        <v>0.92200041841454</v>
      </c>
      <c r="E30" s="33">
        <v>1.08992044787285</v>
      </c>
      <c r="F30" s="310">
        <v>1.17682614289954</v>
      </c>
      <c r="G30" s="33">
        <v>1.42335039580163</v>
      </c>
      <c r="H30" s="33">
        <v>1.41012052557022</v>
      </c>
      <c r="I30" s="33">
        <v>1.23887103298683</v>
      </c>
      <c r="J30" s="193">
        <v>1.59061373769959</v>
      </c>
      <c r="K30" s="193">
        <v>1.99021060911313</v>
      </c>
      <c r="L30" s="193">
        <v>1.66867672615199</v>
      </c>
      <c r="M30" s="193">
        <v>2.122057213</v>
      </c>
      <c r="N30" s="33" t="s">
        <v>44</v>
      </c>
      <c r="O30" s="85"/>
    </row>
    <row r="31" spans="1:15" ht="15" customHeight="1" thickBot="1">
      <c r="A31" s="83">
        <v>23</v>
      </c>
      <c r="B31" s="19" t="s">
        <v>341</v>
      </c>
      <c r="C31" s="90" t="s">
        <v>340</v>
      </c>
      <c r="D31" s="311">
        <v>1.15451593214755</v>
      </c>
      <c r="E31" s="311">
        <v>1.22699999180707</v>
      </c>
      <c r="F31" s="410">
        <v>1.5331087977653</v>
      </c>
      <c r="G31" s="311">
        <v>1.62835773114869</v>
      </c>
      <c r="H31" s="311">
        <v>1.81289140492361</v>
      </c>
      <c r="I31" s="311">
        <v>1.90957533867789</v>
      </c>
      <c r="J31" s="311">
        <v>2.54303917292746</v>
      </c>
      <c r="K31" s="311">
        <v>2.85112237366256</v>
      </c>
      <c r="L31" s="311">
        <v>2.98643176093573</v>
      </c>
      <c r="M31" s="311">
        <v>3.334635659</v>
      </c>
      <c r="N31" s="311" t="s">
        <v>44</v>
      </c>
      <c r="O31" s="85"/>
    </row>
    <row r="32" spans="1:15" ht="6" customHeight="1">
      <c r="A32" s="95"/>
      <c r="B32" s="95"/>
      <c r="C32" s="95"/>
      <c r="D32" s="95"/>
      <c r="E32" s="95"/>
      <c r="F32" s="95"/>
      <c r="G32" s="95"/>
      <c r="H32" s="95"/>
      <c r="I32" s="95"/>
      <c r="J32" s="95"/>
      <c r="K32" s="95"/>
      <c r="L32" s="95"/>
      <c r="M32" s="95"/>
      <c r="N32" s="95"/>
      <c r="O32" s="96"/>
    </row>
    <row r="33" spans="1:16" s="2" customFormat="1" ht="12.75" customHeight="1">
      <c r="A33" s="513" t="s">
        <v>44</v>
      </c>
      <c r="B33" s="513" t="s">
        <v>60</v>
      </c>
      <c r="C33" s="333"/>
      <c r="D33" s="333"/>
      <c r="E33" s="333"/>
      <c r="F33" s="333"/>
      <c r="G33" s="142"/>
      <c r="H33" s="334"/>
      <c r="I33" s="142"/>
      <c r="J33" s="334"/>
      <c r="K33" s="334"/>
      <c r="L33" s="334"/>
      <c r="M33" s="334"/>
      <c r="N33" s="334"/>
      <c r="O33" s="334"/>
      <c r="P33" s="342"/>
    </row>
    <row r="34" spans="1:15" ht="21" customHeight="1">
      <c r="A34" s="195" t="s">
        <v>45</v>
      </c>
      <c r="B34" s="551" t="s">
        <v>377</v>
      </c>
      <c r="C34" s="551"/>
      <c r="D34" s="551"/>
      <c r="E34" s="551"/>
      <c r="F34" s="551"/>
      <c r="G34" s="551"/>
      <c r="H34" s="551"/>
      <c r="I34" s="551"/>
      <c r="J34" s="551"/>
      <c r="K34" s="551"/>
      <c r="L34" s="551"/>
      <c r="M34" s="551"/>
      <c r="N34" s="551"/>
      <c r="O34" s="96"/>
    </row>
    <row r="35" spans="1:15" s="2" customFormat="1" ht="12.75" customHeight="1">
      <c r="A35" s="512" t="s">
        <v>220</v>
      </c>
      <c r="B35" s="540" t="s">
        <v>378</v>
      </c>
      <c r="C35" s="540"/>
      <c r="D35" s="540"/>
      <c r="E35" s="540"/>
      <c r="F35" s="540"/>
      <c r="G35" s="540"/>
      <c r="H35" s="540"/>
      <c r="I35" s="540"/>
      <c r="J35" s="540"/>
      <c r="K35" s="540"/>
      <c r="L35" s="540"/>
      <c r="M35" s="540"/>
      <c r="N35" s="540"/>
      <c r="O35" s="96"/>
    </row>
    <row r="36" spans="1:15" s="2" customFormat="1" ht="12.75" customHeight="1">
      <c r="A36" s="512" t="s">
        <v>61</v>
      </c>
      <c r="B36" s="540" t="s">
        <v>342</v>
      </c>
      <c r="C36" s="540"/>
      <c r="D36" s="540"/>
      <c r="E36" s="540"/>
      <c r="F36" s="540"/>
      <c r="G36" s="540"/>
      <c r="H36" s="540"/>
      <c r="I36" s="540"/>
      <c r="J36" s="540"/>
      <c r="K36" s="540"/>
      <c r="L36" s="540"/>
      <c r="M36" s="540"/>
      <c r="N36" s="540"/>
      <c r="O36" s="96"/>
    </row>
    <row r="37" spans="1:15" ht="12.75" customHeight="1">
      <c r="A37" s="195" t="s">
        <v>62</v>
      </c>
      <c r="B37" s="543" t="s">
        <v>141</v>
      </c>
      <c r="C37" s="543"/>
      <c r="D37" s="543"/>
      <c r="E37" s="543"/>
      <c r="F37" s="543"/>
      <c r="G37" s="543"/>
      <c r="H37" s="543"/>
      <c r="I37" s="543"/>
      <c r="J37" s="543"/>
      <c r="K37" s="543"/>
      <c r="L37" s="543"/>
      <c r="M37" s="543"/>
      <c r="N37" s="543"/>
      <c r="O37" s="96"/>
    </row>
    <row r="38" spans="1:15" ht="12.75">
      <c r="A38" s="195" t="s">
        <v>87</v>
      </c>
      <c r="B38" s="543" t="s">
        <v>142</v>
      </c>
      <c r="C38" s="543"/>
      <c r="D38" s="543"/>
      <c r="E38" s="543"/>
      <c r="F38" s="543"/>
      <c r="G38" s="543"/>
      <c r="H38" s="543"/>
      <c r="I38" s="543"/>
      <c r="J38" s="543"/>
      <c r="K38" s="543"/>
      <c r="L38" s="543"/>
      <c r="M38" s="543"/>
      <c r="N38" s="543"/>
      <c r="O38" s="96"/>
    </row>
    <row r="39" spans="1:15" ht="6" customHeight="1">
      <c r="A39" s="195"/>
      <c r="B39" s="543"/>
      <c r="C39" s="543"/>
      <c r="D39" s="543"/>
      <c r="E39" s="543"/>
      <c r="F39" s="543"/>
      <c r="G39" s="543"/>
      <c r="H39" s="543"/>
      <c r="I39" s="543"/>
      <c r="J39" s="543"/>
      <c r="K39" s="543"/>
      <c r="L39" s="543"/>
      <c r="M39" s="543"/>
      <c r="N39" s="543"/>
      <c r="O39" s="96"/>
    </row>
    <row r="40" spans="1:15" ht="11.25" customHeight="1">
      <c r="A40" s="96"/>
      <c r="B40" s="552" t="s">
        <v>14</v>
      </c>
      <c r="C40" s="552"/>
      <c r="D40" s="552"/>
      <c r="E40" s="552"/>
      <c r="F40" s="552"/>
      <c r="G40" s="552"/>
      <c r="H40" s="552"/>
      <c r="I40" s="552"/>
      <c r="J40" s="552"/>
      <c r="K40" s="552"/>
      <c r="L40" s="552"/>
      <c r="M40" s="552"/>
      <c r="N40" s="552"/>
      <c r="O40" s="96"/>
    </row>
    <row r="41" spans="1:15" ht="6" customHeight="1">
      <c r="A41" s="96"/>
      <c r="B41" s="96"/>
      <c r="C41" s="96"/>
      <c r="D41" s="96"/>
      <c r="E41" s="96"/>
      <c r="F41" s="96"/>
      <c r="G41" s="96"/>
      <c r="H41" s="96"/>
      <c r="I41" s="96"/>
      <c r="J41" s="96"/>
      <c r="K41" s="96"/>
      <c r="L41" s="96"/>
      <c r="M41" s="96"/>
      <c r="N41" s="96"/>
      <c r="O41" s="96"/>
    </row>
  </sheetData>
  <sheetProtection/>
  <autoFilter ref="B8:C8"/>
  <mergeCells count="12">
    <mergeCell ref="B35:N35"/>
    <mergeCell ref="B36:N36"/>
    <mergeCell ref="B40:N40"/>
    <mergeCell ref="K5:N5"/>
    <mergeCell ref="A7:N7"/>
    <mergeCell ref="B37:N37"/>
    <mergeCell ref="D9:M9"/>
    <mergeCell ref="D25:M25"/>
    <mergeCell ref="D17:M17"/>
    <mergeCell ref="B34:N34"/>
    <mergeCell ref="B38:N38"/>
    <mergeCell ref="B39:N39"/>
  </mergeCells>
  <conditionalFormatting sqref="D10:M15 D18:M23 D26:M31">
    <cfRule type="expression" priority="3" dxfId="3">
      <formula>D10&lt;0.05</formula>
    </cfRule>
  </conditionalFormatting>
  <conditionalFormatting sqref="N10:N15 N18:N23 N26:N31">
    <cfRule type="expression" priority="1" dxfId="8">
      <formula>AND(-0.05&lt;N10,N10&lt;0.05)</formula>
    </cfRule>
  </conditionalFormatting>
  <hyperlinks>
    <hyperlink ref="K5" location="'Table of contents'!A1" display="Table of contents"/>
  </hyperlink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O129"/>
  <sheetViews>
    <sheetView zoomScalePageLayoutView="0" workbookViewId="0" topLeftCell="A1">
      <selection activeCell="A1" sqref="A1"/>
    </sheetView>
  </sheetViews>
  <sheetFormatPr defaultColWidth="10.140625" defaultRowHeight="12.75"/>
  <cols>
    <col min="1" max="1" width="4.421875" style="2" customWidth="1"/>
    <col min="2" max="2" width="10.140625" style="5" customWidth="1"/>
    <col min="3" max="3" width="29.57421875" style="2" customWidth="1"/>
    <col min="4" max="13" width="8.8515625" style="2" customWidth="1"/>
    <col min="14" max="14" width="18.28125" style="2" customWidth="1"/>
    <col min="15" max="15" width="2.7109375" style="2" customWidth="1"/>
    <col min="16" max="16384" width="10.140625" style="2" customWidth="1"/>
  </cols>
  <sheetData>
    <row r="1" spans="1:15" s="8" customFormat="1" ht="57" customHeight="1">
      <c r="A1" s="13"/>
      <c r="B1" s="13"/>
      <c r="C1" s="13"/>
      <c r="D1" s="13"/>
      <c r="E1" s="13"/>
      <c r="F1" s="13"/>
      <c r="G1" s="13"/>
      <c r="H1" s="13"/>
      <c r="I1" s="13"/>
      <c r="J1" s="13"/>
      <c r="K1" s="13"/>
      <c r="L1" s="13"/>
      <c r="M1" s="13"/>
      <c r="N1" s="13"/>
      <c r="O1" s="13"/>
    </row>
    <row r="2" spans="1:15" s="8" customFormat="1" ht="7.5" customHeight="1">
      <c r="A2" s="14"/>
      <c r="B2" s="14"/>
      <c r="C2" s="14"/>
      <c r="D2" s="14"/>
      <c r="E2" s="14"/>
      <c r="F2" s="14"/>
      <c r="G2" s="14"/>
      <c r="H2" s="14"/>
      <c r="I2" s="14"/>
      <c r="J2" s="14"/>
      <c r="K2" s="14"/>
      <c r="L2" s="14"/>
      <c r="M2" s="14"/>
      <c r="N2" s="14"/>
      <c r="O2" s="13"/>
    </row>
    <row r="3" spans="1:15" s="8" customFormat="1" ht="15" customHeight="1">
      <c r="A3" s="13"/>
      <c r="B3" s="13"/>
      <c r="C3" s="13"/>
      <c r="D3" s="13"/>
      <c r="E3" s="13"/>
      <c r="F3" s="13"/>
      <c r="G3" s="13"/>
      <c r="H3" s="13"/>
      <c r="I3" s="13"/>
      <c r="J3" s="13"/>
      <c r="K3" s="13"/>
      <c r="L3" s="13"/>
      <c r="M3" s="13"/>
      <c r="N3" s="13"/>
      <c r="O3" s="13"/>
    </row>
    <row r="4" spans="1:15" s="5" customFormat="1" ht="12.75">
      <c r="A4" s="44" t="str">
        <f>'Table of contents'!A4</f>
        <v>Mental health services in Australia</v>
      </c>
      <c r="B4" s="45"/>
      <c r="C4" s="46"/>
      <c r="D4" s="46"/>
      <c r="E4" s="46"/>
      <c r="F4" s="46"/>
      <c r="G4" s="46"/>
      <c r="H4" s="46"/>
      <c r="I4" s="46"/>
      <c r="J4" s="46"/>
      <c r="K4" s="46"/>
      <c r="L4" s="46"/>
      <c r="M4" s="46"/>
      <c r="N4" s="46"/>
      <c r="O4" s="85"/>
    </row>
    <row r="5" spans="1:15" s="5" customFormat="1" ht="13.5" thickBot="1">
      <c r="A5" s="49" t="str">
        <f>'Table of contents'!A5</f>
        <v>RMHC: Residential mental health care (version 1.0)</v>
      </c>
      <c r="B5" s="50"/>
      <c r="C5" s="50"/>
      <c r="D5" s="50"/>
      <c r="E5" s="50"/>
      <c r="F5" s="50"/>
      <c r="G5" s="50"/>
      <c r="H5" s="50"/>
      <c r="I5" s="50"/>
      <c r="J5" s="50"/>
      <c r="K5" s="50"/>
      <c r="L5" s="50"/>
      <c r="M5" s="50"/>
      <c r="N5" s="86" t="s">
        <v>89</v>
      </c>
      <c r="O5" s="85"/>
    </row>
    <row r="6" spans="1:15" s="5" customFormat="1" ht="6" customHeight="1">
      <c r="A6" s="251"/>
      <c r="B6" s="251"/>
      <c r="C6" s="251"/>
      <c r="D6" s="251"/>
      <c r="E6" s="350"/>
      <c r="F6" s="350"/>
      <c r="G6" s="350"/>
      <c r="H6" s="350"/>
      <c r="I6" s="350"/>
      <c r="J6" s="350"/>
      <c r="K6" s="350"/>
      <c r="L6" s="350"/>
      <c r="M6" s="350"/>
      <c r="N6" s="251"/>
      <c r="O6" s="85"/>
    </row>
    <row r="7" spans="1:15" s="5" customFormat="1" ht="15.75" customHeight="1" thickBot="1">
      <c r="A7" s="558" t="s">
        <v>289</v>
      </c>
      <c r="B7" s="558"/>
      <c r="C7" s="558"/>
      <c r="D7" s="558"/>
      <c r="E7" s="558"/>
      <c r="F7" s="558"/>
      <c r="G7" s="558"/>
      <c r="H7" s="558"/>
      <c r="I7" s="558"/>
      <c r="J7" s="558"/>
      <c r="K7" s="558"/>
      <c r="L7" s="558"/>
      <c r="M7" s="558"/>
      <c r="N7" s="558"/>
      <c r="O7" s="85"/>
    </row>
    <row r="8" spans="1:15" s="5" customFormat="1" ht="38.25" customHeight="1" thickBot="1">
      <c r="A8" s="87"/>
      <c r="B8" s="373" t="s">
        <v>128</v>
      </c>
      <c r="C8" s="373" t="s">
        <v>177</v>
      </c>
      <c r="D8" s="364" t="s">
        <v>159</v>
      </c>
      <c r="E8" s="364" t="s">
        <v>160</v>
      </c>
      <c r="F8" s="364" t="s">
        <v>161</v>
      </c>
      <c r="G8" s="364" t="s">
        <v>162</v>
      </c>
      <c r="H8" s="364" t="s">
        <v>163</v>
      </c>
      <c r="I8" s="364" t="s">
        <v>164</v>
      </c>
      <c r="J8" s="364" t="s">
        <v>165</v>
      </c>
      <c r="K8" s="364" t="s">
        <v>166</v>
      </c>
      <c r="L8" s="364" t="s">
        <v>167</v>
      </c>
      <c r="M8" s="364" t="s">
        <v>350</v>
      </c>
      <c r="N8" s="364" t="s">
        <v>351</v>
      </c>
      <c r="O8" s="85"/>
    </row>
    <row r="9" spans="1:15" s="5" customFormat="1" ht="12.75" customHeight="1">
      <c r="A9" s="89">
        <v>1</v>
      </c>
      <c r="B9" s="365" t="s">
        <v>71</v>
      </c>
      <c r="C9" s="94"/>
      <c r="D9" s="562" t="s">
        <v>345</v>
      </c>
      <c r="E9" s="562"/>
      <c r="F9" s="562"/>
      <c r="G9" s="562"/>
      <c r="H9" s="562"/>
      <c r="I9" s="562"/>
      <c r="J9" s="562"/>
      <c r="K9" s="562"/>
      <c r="L9" s="562"/>
      <c r="M9" s="562"/>
      <c r="N9" s="92" t="s">
        <v>216</v>
      </c>
      <c r="O9" s="91"/>
    </row>
    <row r="10" spans="1:15" s="5" customFormat="1" ht="12.75" customHeight="1">
      <c r="A10" s="89">
        <v>2</v>
      </c>
      <c r="B10" s="365" t="s">
        <v>71</v>
      </c>
      <c r="C10" s="374" t="s">
        <v>49</v>
      </c>
      <c r="D10" s="92" t="s">
        <v>216</v>
      </c>
      <c r="E10" s="92" t="s">
        <v>216</v>
      </c>
      <c r="F10" s="92" t="s">
        <v>216</v>
      </c>
      <c r="G10" s="92" t="s">
        <v>216</v>
      </c>
      <c r="H10" s="92" t="s">
        <v>216</v>
      </c>
      <c r="I10" s="92" t="s">
        <v>216</v>
      </c>
      <c r="J10" s="92" t="s">
        <v>216</v>
      </c>
      <c r="K10" s="92" t="s">
        <v>216</v>
      </c>
      <c r="L10" s="92" t="s">
        <v>216</v>
      </c>
      <c r="M10" s="92" t="s">
        <v>216</v>
      </c>
      <c r="N10" s="92" t="s">
        <v>216</v>
      </c>
      <c r="O10" s="91"/>
    </row>
    <row r="11" spans="1:15" s="5" customFormat="1" ht="12.75" customHeight="1">
      <c r="A11" s="89">
        <v>3</v>
      </c>
      <c r="B11" s="365" t="s">
        <v>71</v>
      </c>
      <c r="C11" s="366" t="s">
        <v>8</v>
      </c>
      <c r="D11" s="60">
        <v>291</v>
      </c>
      <c r="E11" s="60">
        <v>283</v>
      </c>
      <c r="F11" s="60">
        <v>440</v>
      </c>
      <c r="G11" s="60">
        <v>460</v>
      </c>
      <c r="H11" s="60">
        <v>519</v>
      </c>
      <c r="I11" s="60">
        <v>519</v>
      </c>
      <c r="J11" s="60">
        <v>615</v>
      </c>
      <c r="K11" s="60">
        <v>853</v>
      </c>
      <c r="L11" s="60">
        <v>1031</v>
      </c>
      <c r="M11" s="60">
        <v>1265</v>
      </c>
      <c r="N11" s="281" t="s">
        <v>44</v>
      </c>
      <c r="O11" s="91"/>
    </row>
    <row r="12" spans="1:15" s="5" customFormat="1" ht="12.75" customHeight="1">
      <c r="A12" s="89">
        <v>4</v>
      </c>
      <c r="B12" s="365" t="s">
        <v>71</v>
      </c>
      <c r="C12" s="366" t="s">
        <v>281</v>
      </c>
      <c r="D12" s="60">
        <v>693</v>
      </c>
      <c r="E12" s="60">
        <v>756</v>
      </c>
      <c r="F12" s="60">
        <v>921</v>
      </c>
      <c r="G12" s="60">
        <v>905</v>
      </c>
      <c r="H12" s="60">
        <v>1000</v>
      </c>
      <c r="I12" s="60">
        <v>1041</v>
      </c>
      <c r="J12" s="60">
        <v>1362</v>
      </c>
      <c r="K12" s="60">
        <v>1574</v>
      </c>
      <c r="L12" s="60">
        <v>1703</v>
      </c>
      <c r="M12" s="60">
        <v>1704</v>
      </c>
      <c r="N12" s="281" t="s">
        <v>44</v>
      </c>
      <c r="O12" s="91"/>
    </row>
    <row r="13" spans="1:15" s="5" customFormat="1" ht="12.75" customHeight="1">
      <c r="A13" s="89">
        <v>5</v>
      </c>
      <c r="B13" s="365" t="s">
        <v>71</v>
      </c>
      <c r="C13" s="366" t="s">
        <v>282</v>
      </c>
      <c r="D13" s="60">
        <v>518</v>
      </c>
      <c r="E13" s="60">
        <v>550</v>
      </c>
      <c r="F13" s="60">
        <v>739</v>
      </c>
      <c r="G13" s="60">
        <v>793</v>
      </c>
      <c r="H13" s="60">
        <v>937</v>
      </c>
      <c r="I13" s="60">
        <v>1157</v>
      </c>
      <c r="J13" s="60">
        <v>1666</v>
      </c>
      <c r="K13" s="60">
        <v>1652</v>
      </c>
      <c r="L13" s="60">
        <v>1772</v>
      </c>
      <c r="M13" s="60">
        <v>2015</v>
      </c>
      <c r="N13" s="281" t="s">
        <v>44</v>
      </c>
      <c r="O13" s="91"/>
    </row>
    <row r="14" spans="1:15" s="5" customFormat="1" ht="12.75" customHeight="1">
      <c r="A14" s="89">
        <v>6</v>
      </c>
      <c r="B14" s="365" t="s">
        <v>71</v>
      </c>
      <c r="C14" s="366" t="s">
        <v>283</v>
      </c>
      <c r="D14" s="60">
        <v>342</v>
      </c>
      <c r="E14" s="60">
        <v>387</v>
      </c>
      <c r="F14" s="60">
        <v>500</v>
      </c>
      <c r="G14" s="60">
        <v>588</v>
      </c>
      <c r="H14" s="60">
        <v>740</v>
      </c>
      <c r="I14" s="60">
        <v>810</v>
      </c>
      <c r="J14" s="60">
        <v>1172</v>
      </c>
      <c r="K14" s="60">
        <v>1284</v>
      </c>
      <c r="L14" s="60">
        <v>1438</v>
      </c>
      <c r="M14" s="60">
        <v>1462</v>
      </c>
      <c r="N14" s="281" t="s">
        <v>44</v>
      </c>
      <c r="O14" s="91"/>
    </row>
    <row r="15" spans="1:15" s="5" customFormat="1" ht="12.75" customHeight="1">
      <c r="A15" s="89">
        <v>7</v>
      </c>
      <c r="B15" s="365" t="s">
        <v>71</v>
      </c>
      <c r="C15" s="366" t="s">
        <v>284</v>
      </c>
      <c r="D15" s="60">
        <v>199</v>
      </c>
      <c r="E15" s="60">
        <v>238</v>
      </c>
      <c r="F15" s="60">
        <v>280</v>
      </c>
      <c r="G15" s="60">
        <v>343</v>
      </c>
      <c r="H15" s="60">
        <v>391</v>
      </c>
      <c r="I15" s="60">
        <v>459</v>
      </c>
      <c r="J15" s="60">
        <v>659</v>
      </c>
      <c r="K15" s="60">
        <v>812</v>
      </c>
      <c r="L15" s="60">
        <v>810</v>
      </c>
      <c r="M15" s="60">
        <v>959</v>
      </c>
      <c r="N15" s="281" t="s">
        <v>44</v>
      </c>
      <c r="O15" s="91"/>
    </row>
    <row r="16" spans="1:15" s="5" customFormat="1" ht="12.75" customHeight="1">
      <c r="A16" s="89">
        <v>8</v>
      </c>
      <c r="B16" s="365" t="s">
        <v>71</v>
      </c>
      <c r="C16" s="367" t="s">
        <v>175</v>
      </c>
      <c r="D16" s="60">
        <v>247</v>
      </c>
      <c r="E16" s="60">
        <v>304</v>
      </c>
      <c r="F16" s="60">
        <v>322</v>
      </c>
      <c r="G16" s="60">
        <v>406</v>
      </c>
      <c r="H16" s="60">
        <v>372</v>
      </c>
      <c r="I16" s="60">
        <v>231</v>
      </c>
      <c r="J16" s="60">
        <v>252</v>
      </c>
      <c r="K16" s="60">
        <v>360</v>
      </c>
      <c r="L16" s="60">
        <v>201</v>
      </c>
      <c r="M16" s="60">
        <v>344</v>
      </c>
      <c r="N16" s="281" t="s">
        <v>44</v>
      </c>
      <c r="O16" s="91"/>
    </row>
    <row r="17" spans="1:15" s="5" customFormat="1" ht="12.75" customHeight="1">
      <c r="A17" s="89">
        <v>9</v>
      </c>
      <c r="B17" s="365" t="s">
        <v>71</v>
      </c>
      <c r="C17" s="368" t="s">
        <v>174</v>
      </c>
      <c r="D17" s="60" t="s">
        <v>216</v>
      </c>
      <c r="E17" s="60" t="s">
        <v>216</v>
      </c>
      <c r="F17" s="60" t="s">
        <v>216</v>
      </c>
      <c r="G17" s="60" t="s">
        <v>216</v>
      </c>
      <c r="H17" s="60" t="s">
        <v>216</v>
      </c>
      <c r="I17" s="60" t="s">
        <v>216</v>
      </c>
      <c r="J17" s="60" t="s">
        <v>216</v>
      </c>
      <c r="K17" s="60" t="s">
        <v>216</v>
      </c>
      <c r="L17" s="60" t="s">
        <v>216</v>
      </c>
      <c r="M17" s="60" t="s">
        <v>216</v>
      </c>
      <c r="N17" s="281" t="s">
        <v>216</v>
      </c>
      <c r="O17" s="91"/>
    </row>
    <row r="18" spans="1:15" s="5" customFormat="1" ht="12.75" customHeight="1">
      <c r="A18" s="89">
        <v>10</v>
      </c>
      <c r="B18" s="365" t="s">
        <v>71</v>
      </c>
      <c r="C18" s="375" t="s">
        <v>50</v>
      </c>
      <c r="D18" s="60" t="s">
        <v>216</v>
      </c>
      <c r="E18" s="60" t="s">
        <v>216</v>
      </c>
      <c r="F18" s="60" t="s">
        <v>216</v>
      </c>
      <c r="G18" s="60" t="s">
        <v>216</v>
      </c>
      <c r="H18" s="60" t="s">
        <v>216</v>
      </c>
      <c r="I18" s="60" t="s">
        <v>216</v>
      </c>
      <c r="J18" s="60" t="s">
        <v>216</v>
      </c>
      <c r="K18" s="60" t="s">
        <v>216</v>
      </c>
      <c r="L18" s="60" t="s">
        <v>216</v>
      </c>
      <c r="M18" s="60" t="s">
        <v>216</v>
      </c>
      <c r="N18" s="281" t="s">
        <v>216</v>
      </c>
      <c r="O18" s="91"/>
    </row>
    <row r="19" spans="1:15" s="5" customFormat="1" ht="12.75" customHeight="1">
      <c r="A19" s="89">
        <v>11</v>
      </c>
      <c r="B19" s="365" t="s">
        <v>71</v>
      </c>
      <c r="C19" s="366" t="s">
        <v>51</v>
      </c>
      <c r="D19" s="60">
        <v>1409</v>
      </c>
      <c r="E19" s="60">
        <v>1500</v>
      </c>
      <c r="F19" s="60">
        <v>1851</v>
      </c>
      <c r="G19" s="60">
        <v>1870</v>
      </c>
      <c r="H19" s="60">
        <v>2125</v>
      </c>
      <c r="I19" s="60">
        <v>2317</v>
      </c>
      <c r="J19" s="60">
        <v>3048</v>
      </c>
      <c r="K19" s="60">
        <v>3309</v>
      </c>
      <c r="L19" s="60">
        <v>3458</v>
      </c>
      <c r="M19" s="60">
        <v>3822</v>
      </c>
      <c r="N19" s="281" t="s">
        <v>44</v>
      </c>
      <c r="O19" s="85"/>
    </row>
    <row r="20" spans="1:15" s="5" customFormat="1" ht="12.75" customHeight="1">
      <c r="A20" s="89">
        <v>12</v>
      </c>
      <c r="B20" s="365" t="s">
        <v>71</v>
      </c>
      <c r="C20" s="365" t="s">
        <v>52</v>
      </c>
      <c r="D20" s="60">
        <v>885</v>
      </c>
      <c r="E20" s="60">
        <v>1029</v>
      </c>
      <c r="F20" s="60">
        <v>1371</v>
      </c>
      <c r="G20" s="60">
        <v>1626</v>
      </c>
      <c r="H20" s="60">
        <v>1839</v>
      </c>
      <c r="I20" s="60">
        <v>1916</v>
      </c>
      <c r="J20" s="60">
        <v>2679</v>
      </c>
      <c r="K20" s="60">
        <v>3226</v>
      </c>
      <c r="L20" s="60">
        <v>3495</v>
      </c>
      <c r="M20" s="60">
        <v>3923</v>
      </c>
      <c r="N20" s="281" t="s">
        <v>44</v>
      </c>
      <c r="O20" s="85"/>
    </row>
    <row r="21" spans="1:15" s="5" customFormat="1" ht="12.75" customHeight="1">
      <c r="A21" s="89">
        <v>13</v>
      </c>
      <c r="B21" s="365" t="s">
        <v>71</v>
      </c>
      <c r="C21" s="368" t="s">
        <v>174</v>
      </c>
      <c r="D21" s="60" t="s">
        <v>216</v>
      </c>
      <c r="E21" s="60" t="s">
        <v>216</v>
      </c>
      <c r="F21" s="60" t="s">
        <v>216</v>
      </c>
      <c r="G21" s="60" t="s">
        <v>216</v>
      </c>
      <c r="H21" s="60" t="s">
        <v>216</v>
      </c>
      <c r="I21" s="60" t="s">
        <v>216</v>
      </c>
      <c r="J21" s="60" t="s">
        <v>216</v>
      </c>
      <c r="K21" s="60" t="s">
        <v>216</v>
      </c>
      <c r="L21" s="60" t="s">
        <v>216</v>
      </c>
      <c r="M21" s="60" t="s">
        <v>216</v>
      </c>
      <c r="N21" s="281" t="s">
        <v>216</v>
      </c>
      <c r="O21" s="85"/>
    </row>
    <row r="22" spans="1:15" s="5" customFormat="1" ht="12.75" customHeight="1">
      <c r="A22" s="89">
        <v>14</v>
      </c>
      <c r="B22" s="365" t="s">
        <v>71</v>
      </c>
      <c r="C22" s="376" t="s">
        <v>346</v>
      </c>
      <c r="D22" s="60" t="s">
        <v>216</v>
      </c>
      <c r="E22" s="60" t="s">
        <v>216</v>
      </c>
      <c r="F22" s="60" t="s">
        <v>216</v>
      </c>
      <c r="G22" s="60" t="s">
        <v>216</v>
      </c>
      <c r="H22" s="60" t="s">
        <v>216</v>
      </c>
      <c r="I22" s="60" t="s">
        <v>216</v>
      </c>
      <c r="J22" s="60" t="s">
        <v>216</v>
      </c>
      <c r="K22" s="60" t="s">
        <v>216</v>
      </c>
      <c r="L22" s="60" t="s">
        <v>216</v>
      </c>
      <c r="M22" s="60" t="s">
        <v>216</v>
      </c>
      <c r="N22" s="281" t="s">
        <v>216</v>
      </c>
      <c r="O22" s="85"/>
    </row>
    <row r="23" spans="1:15" s="5" customFormat="1" ht="12.75" customHeight="1">
      <c r="A23" s="89">
        <v>15</v>
      </c>
      <c r="B23" s="365" t="s">
        <v>71</v>
      </c>
      <c r="C23" s="366" t="s">
        <v>53</v>
      </c>
      <c r="D23" s="60">
        <v>64</v>
      </c>
      <c r="E23" s="60">
        <v>60</v>
      </c>
      <c r="F23" s="60">
        <v>87</v>
      </c>
      <c r="G23" s="60">
        <v>81</v>
      </c>
      <c r="H23" s="60">
        <v>121</v>
      </c>
      <c r="I23" s="60">
        <v>121</v>
      </c>
      <c r="J23" s="60">
        <v>230</v>
      </c>
      <c r="K23" s="60">
        <v>228</v>
      </c>
      <c r="L23" s="60">
        <v>275</v>
      </c>
      <c r="M23" s="60">
        <v>352</v>
      </c>
      <c r="N23" s="281" t="s">
        <v>44</v>
      </c>
      <c r="O23" s="85"/>
    </row>
    <row r="24" spans="1:15" s="5" customFormat="1" ht="12.75" customHeight="1">
      <c r="A24" s="89">
        <v>16</v>
      </c>
      <c r="B24" s="365" t="s">
        <v>71</v>
      </c>
      <c r="C24" s="369" t="s">
        <v>290</v>
      </c>
      <c r="D24" s="60">
        <v>2096</v>
      </c>
      <c r="E24" s="60">
        <v>2344</v>
      </c>
      <c r="F24" s="60">
        <v>2962</v>
      </c>
      <c r="G24" s="60">
        <v>3260</v>
      </c>
      <c r="H24" s="60">
        <v>3685</v>
      </c>
      <c r="I24" s="60">
        <v>3969</v>
      </c>
      <c r="J24" s="60">
        <v>5275</v>
      </c>
      <c r="K24" s="60">
        <v>6114</v>
      </c>
      <c r="L24" s="60">
        <v>6468</v>
      </c>
      <c r="M24" s="60">
        <v>7109</v>
      </c>
      <c r="N24" s="281" t="s">
        <v>44</v>
      </c>
      <c r="O24" s="85"/>
    </row>
    <row r="25" spans="1:15" s="5" customFormat="1" ht="12.75" customHeight="1">
      <c r="A25" s="89">
        <v>17</v>
      </c>
      <c r="B25" s="365" t="s">
        <v>71</v>
      </c>
      <c r="C25" s="368" t="s">
        <v>174</v>
      </c>
      <c r="D25" s="60" t="s">
        <v>216</v>
      </c>
      <c r="E25" s="60" t="s">
        <v>216</v>
      </c>
      <c r="F25" s="60" t="s">
        <v>216</v>
      </c>
      <c r="G25" s="60" t="s">
        <v>216</v>
      </c>
      <c r="H25" s="60" t="s">
        <v>216</v>
      </c>
      <c r="I25" s="60" t="s">
        <v>216</v>
      </c>
      <c r="J25" s="60" t="s">
        <v>216</v>
      </c>
      <c r="K25" s="60" t="s">
        <v>216</v>
      </c>
      <c r="L25" s="60" t="s">
        <v>216</v>
      </c>
      <c r="M25" s="60" t="s">
        <v>216</v>
      </c>
      <c r="N25" s="281" t="s">
        <v>216</v>
      </c>
      <c r="O25" s="85"/>
    </row>
    <row r="26" spans="1:15" s="5" customFormat="1" ht="12.75" customHeight="1">
      <c r="A26" s="89">
        <v>18</v>
      </c>
      <c r="B26" s="365" t="s">
        <v>71</v>
      </c>
      <c r="C26" s="375" t="s">
        <v>54</v>
      </c>
      <c r="D26" s="60" t="s">
        <v>216</v>
      </c>
      <c r="E26" s="60" t="s">
        <v>216</v>
      </c>
      <c r="F26" s="60" t="s">
        <v>216</v>
      </c>
      <c r="G26" s="60" t="s">
        <v>216</v>
      </c>
      <c r="H26" s="60" t="s">
        <v>216</v>
      </c>
      <c r="I26" s="60" t="s">
        <v>216</v>
      </c>
      <c r="J26" s="60" t="s">
        <v>216</v>
      </c>
      <c r="K26" s="60" t="s">
        <v>216</v>
      </c>
      <c r="L26" s="60" t="s">
        <v>216</v>
      </c>
      <c r="M26" s="60" t="s">
        <v>216</v>
      </c>
      <c r="N26" s="281" t="s">
        <v>216</v>
      </c>
      <c r="O26" s="85"/>
    </row>
    <row r="27" spans="1:15" s="5" customFormat="1" ht="12.75" customHeight="1">
      <c r="A27" s="89">
        <v>19</v>
      </c>
      <c r="B27" s="365" t="s">
        <v>71</v>
      </c>
      <c r="C27" s="366" t="s">
        <v>55</v>
      </c>
      <c r="D27" s="60">
        <v>2020</v>
      </c>
      <c r="E27" s="60">
        <v>2149</v>
      </c>
      <c r="F27" s="60">
        <v>2501</v>
      </c>
      <c r="G27" s="60">
        <v>2787</v>
      </c>
      <c r="H27" s="60">
        <v>3128</v>
      </c>
      <c r="I27" s="60">
        <v>3515</v>
      </c>
      <c r="J27" s="60">
        <v>4779</v>
      </c>
      <c r="K27" s="60">
        <v>5431</v>
      </c>
      <c r="L27" s="60">
        <v>5839</v>
      </c>
      <c r="M27" s="60">
        <v>6558</v>
      </c>
      <c r="N27" s="281" t="s">
        <v>44</v>
      </c>
      <c r="O27" s="85"/>
    </row>
    <row r="28" spans="1:15" s="5" customFormat="1" ht="12.75" customHeight="1">
      <c r="A28" s="89">
        <v>20</v>
      </c>
      <c r="B28" s="365" t="s">
        <v>71</v>
      </c>
      <c r="C28" s="366" t="s">
        <v>56</v>
      </c>
      <c r="D28" s="60">
        <v>299</v>
      </c>
      <c r="E28" s="60">
        <v>361</v>
      </c>
      <c r="F28" s="60">
        <v>474</v>
      </c>
      <c r="G28" s="60">
        <v>496</v>
      </c>
      <c r="H28" s="60">
        <v>591</v>
      </c>
      <c r="I28" s="60">
        <v>610</v>
      </c>
      <c r="J28" s="60">
        <v>838</v>
      </c>
      <c r="K28" s="60">
        <v>1011</v>
      </c>
      <c r="L28" s="60">
        <v>1009</v>
      </c>
      <c r="M28" s="60">
        <v>1058</v>
      </c>
      <c r="N28" s="281" t="s">
        <v>44</v>
      </c>
      <c r="O28" s="85"/>
    </row>
    <row r="29" spans="1:15" s="5" customFormat="1" ht="12.75" customHeight="1">
      <c r="A29" s="89">
        <v>21</v>
      </c>
      <c r="B29" s="365" t="s">
        <v>71</v>
      </c>
      <c r="C29" s="370" t="s">
        <v>174</v>
      </c>
      <c r="D29" s="60" t="s">
        <v>216</v>
      </c>
      <c r="E29" s="60" t="s">
        <v>216</v>
      </c>
      <c r="F29" s="60" t="s">
        <v>216</v>
      </c>
      <c r="G29" s="60" t="s">
        <v>216</v>
      </c>
      <c r="H29" s="60" t="s">
        <v>216</v>
      </c>
      <c r="I29" s="60" t="s">
        <v>216</v>
      </c>
      <c r="J29" s="60" t="s">
        <v>216</v>
      </c>
      <c r="K29" s="60" t="s">
        <v>216</v>
      </c>
      <c r="L29" s="60" t="s">
        <v>216</v>
      </c>
      <c r="M29" s="60" t="s">
        <v>216</v>
      </c>
      <c r="N29" s="281" t="s">
        <v>216</v>
      </c>
      <c r="O29" s="85"/>
    </row>
    <row r="30" spans="1:15" s="5" customFormat="1" ht="12.75" customHeight="1">
      <c r="A30" s="89">
        <v>22</v>
      </c>
      <c r="B30" s="365" t="s">
        <v>71</v>
      </c>
      <c r="C30" s="423" t="s">
        <v>176</v>
      </c>
      <c r="D30" s="423"/>
      <c r="E30" s="423"/>
      <c r="F30" s="423"/>
      <c r="G30" s="423"/>
      <c r="H30" s="423"/>
      <c r="I30" s="423"/>
      <c r="J30" s="423"/>
      <c r="K30" s="423"/>
      <c r="L30" s="423"/>
      <c r="M30" s="60" t="s">
        <v>216</v>
      </c>
      <c r="N30" s="281" t="s">
        <v>216</v>
      </c>
      <c r="O30" s="85"/>
    </row>
    <row r="31" spans="1:15" s="5" customFormat="1" ht="12.75" customHeight="1">
      <c r="A31" s="89">
        <v>23</v>
      </c>
      <c r="B31" s="365" t="s">
        <v>71</v>
      </c>
      <c r="C31" s="365" t="s">
        <v>57</v>
      </c>
      <c r="D31" s="60">
        <v>1049</v>
      </c>
      <c r="E31" s="60">
        <v>1238</v>
      </c>
      <c r="F31" s="60">
        <v>1631</v>
      </c>
      <c r="G31" s="60">
        <v>1653</v>
      </c>
      <c r="H31" s="60">
        <v>1909</v>
      </c>
      <c r="I31" s="60">
        <v>2324</v>
      </c>
      <c r="J31" s="60">
        <v>3527</v>
      </c>
      <c r="K31" s="60">
        <v>3513</v>
      </c>
      <c r="L31" s="60">
        <v>4665</v>
      </c>
      <c r="M31" s="60">
        <v>4835</v>
      </c>
      <c r="N31" s="281" t="s">
        <v>44</v>
      </c>
      <c r="O31" s="85"/>
    </row>
    <row r="32" spans="1:15" s="5" customFormat="1" ht="12.75" customHeight="1">
      <c r="A32" s="89">
        <v>24</v>
      </c>
      <c r="B32" s="365" t="s">
        <v>71</v>
      </c>
      <c r="C32" s="367" t="s">
        <v>58</v>
      </c>
      <c r="D32" s="60">
        <v>1032</v>
      </c>
      <c r="E32" s="60">
        <v>1086</v>
      </c>
      <c r="F32" s="60">
        <v>1307</v>
      </c>
      <c r="G32" s="60">
        <v>1457</v>
      </c>
      <c r="H32" s="60">
        <v>1661</v>
      </c>
      <c r="I32" s="60">
        <v>1547</v>
      </c>
      <c r="J32" s="60">
        <v>1721</v>
      </c>
      <c r="K32" s="60">
        <v>1704</v>
      </c>
      <c r="L32" s="60">
        <v>1735</v>
      </c>
      <c r="M32" s="60">
        <v>2293</v>
      </c>
      <c r="N32" s="281" t="s">
        <v>44</v>
      </c>
      <c r="O32" s="85"/>
    </row>
    <row r="33" spans="1:15" s="5" customFormat="1" ht="12.75" customHeight="1">
      <c r="A33" s="89">
        <v>25</v>
      </c>
      <c r="B33" s="365" t="s">
        <v>71</v>
      </c>
      <c r="C33" s="371" t="s">
        <v>59</v>
      </c>
      <c r="D33" s="60">
        <v>134</v>
      </c>
      <c r="E33" s="60">
        <v>153</v>
      </c>
      <c r="F33" s="60">
        <v>206</v>
      </c>
      <c r="G33" s="60">
        <v>254</v>
      </c>
      <c r="H33" s="60">
        <v>237</v>
      </c>
      <c r="I33" s="60">
        <v>242</v>
      </c>
      <c r="J33" s="60">
        <v>265</v>
      </c>
      <c r="K33" s="60">
        <v>267</v>
      </c>
      <c r="L33" s="60">
        <v>302</v>
      </c>
      <c r="M33" s="60">
        <v>358</v>
      </c>
      <c r="N33" s="281" t="s">
        <v>44</v>
      </c>
      <c r="O33" s="85"/>
    </row>
    <row r="34" spans="1:15" s="5" customFormat="1" ht="12.75" customHeight="1">
      <c r="A34" s="89">
        <v>26</v>
      </c>
      <c r="B34" s="365" t="s">
        <v>71</v>
      </c>
      <c r="C34" s="370" t="s">
        <v>86</v>
      </c>
      <c r="D34" s="60">
        <v>19</v>
      </c>
      <c r="E34" s="60">
        <v>5</v>
      </c>
      <c r="F34" s="60">
        <v>10</v>
      </c>
      <c r="G34" s="60">
        <v>13</v>
      </c>
      <c r="H34" s="60">
        <v>24</v>
      </c>
      <c r="I34" s="60">
        <v>46</v>
      </c>
      <c r="J34" s="60">
        <v>67</v>
      </c>
      <c r="K34" s="60">
        <v>35</v>
      </c>
      <c r="L34" s="60">
        <v>60</v>
      </c>
      <c r="M34" s="60">
        <v>70</v>
      </c>
      <c r="N34" s="281" t="s">
        <v>44</v>
      </c>
      <c r="O34" s="85"/>
    </row>
    <row r="35" spans="1:15" s="5" customFormat="1" ht="12.75" customHeight="1">
      <c r="A35" s="89">
        <v>27</v>
      </c>
      <c r="B35" s="365" t="s">
        <v>71</v>
      </c>
      <c r="C35" s="370"/>
      <c r="D35" s="60"/>
      <c r="E35" s="60"/>
      <c r="F35" s="60"/>
      <c r="G35" s="60"/>
      <c r="H35" s="60"/>
      <c r="I35" s="60"/>
      <c r="J35" s="60"/>
      <c r="K35" s="60"/>
      <c r="L35" s="60"/>
      <c r="M35" s="60" t="s">
        <v>216</v>
      </c>
      <c r="N35" s="416" t="s">
        <v>216</v>
      </c>
      <c r="O35" s="85"/>
    </row>
    <row r="36" spans="1:15" s="5" customFormat="1" ht="12.75" customHeight="1">
      <c r="A36" s="89">
        <v>28</v>
      </c>
      <c r="B36" s="365" t="s">
        <v>71</v>
      </c>
      <c r="C36" s="374" t="s">
        <v>347</v>
      </c>
      <c r="D36" s="60"/>
      <c r="E36" s="60"/>
      <c r="F36" s="60"/>
      <c r="G36" s="60"/>
      <c r="H36" s="60"/>
      <c r="I36" s="60"/>
      <c r="J36" s="60"/>
      <c r="K36" s="60"/>
      <c r="L36" s="60"/>
      <c r="M36" s="60" t="s">
        <v>216</v>
      </c>
      <c r="N36" s="416" t="s">
        <v>216</v>
      </c>
      <c r="O36" s="85"/>
    </row>
    <row r="37" spans="1:15" s="5" customFormat="1" ht="12.75" customHeight="1">
      <c r="A37" s="89">
        <v>29</v>
      </c>
      <c r="B37" s="365" t="s">
        <v>71</v>
      </c>
      <c r="C37" s="19" t="s">
        <v>131</v>
      </c>
      <c r="D37" s="60" t="s">
        <v>286</v>
      </c>
      <c r="E37" s="60" t="s">
        <v>286</v>
      </c>
      <c r="F37" s="60" t="s">
        <v>286</v>
      </c>
      <c r="G37" s="60" t="s">
        <v>286</v>
      </c>
      <c r="H37" s="60" t="s">
        <v>286</v>
      </c>
      <c r="I37" s="60" t="s">
        <v>286</v>
      </c>
      <c r="J37" s="60" t="s">
        <v>286</v>
      </c>
      <c r="K37" s="60" t="s">
        <v>286</v>
      </c>
      <c r="L37" s="60">
        <v>1906</v>
      </c>
      <c r="M37" s="301">
        <v>2248</v>
      </c>
      <c r="N37" s="21" t="s">
        <v>44</v>
      </c>
      <c r="O37" s="85"/>
    </row>
    <row r="38" spans="1:15" s="5" customFormat="1" ht="12.75" customHeight="1">
      <c r="A38" s="89">
        <v>30</v>
      </c>
      <c r="B38" s="365" t="s">
        <v>71</v>
      </c>
      <c r="C38" s="59" t="s">
        <v>132</v>
      </c>
      <c r="D38" s="60" t="s">
        <v>286</v>
      </c>
      <c r="E38" s="60" t="s">
        <v>286</v>
      </c>
      <c r="F38" s="60" t="s">
        <v>286</v>
      </c>
      <c r="G38" s="60" t="s">
        <v>286</v>
      </c>
      <c r="H38" s="60" t="s">
        <v>286</v>
      </c>
      <c r="I38" s="60" t="s">
        <v>286</v>
      </c>
      <c r="J38" s="60" t="s">
        <v>286</v>
      </c>
      <c r="K38" s="60" t="s">
        <v>286</v>
      </c>
      <c r="L38" s="60">
        <v>1623</v>
      </c>
      <c r="M38" s="301">
        <v>1760</v>
      </c>
      <c r="N38" s="21" t="s">
        <v>44</v>
      </c>
      <c r="O38" s="85"/>
    </row>
    <row r="39" spans="1:15" s="5" customFormat="1" ht="12.75" customHeight="1">
      <c r="A39" s="89">
        <v>31</v>
      </c>
      <c r="B39" s="365" t="s">
        <v>71</v>
      </c>
      <c r="C39" s="59" t="s">
        <v>133</v>
      </c>
      <c r="D39" s="60" t="s">
        <v>286</v>
      </c>
      <c r="E39" s="60" t="s">
        <v>286</v>
      </c>
      <c r="F39" s="60" t="s">
        <v>286</v>
      </c>
      <c r="G39" s="60" t="s">
        <v>286</v>
      </c>
      <c r="H39" s="60" t="s">
        <v>286</v>
      </c>
      <c r="I39" s="60" t="s">
        <v>286</v>
      </c>
      <c r="J39" s="60" t="s">
        <v>286</v>
      </c>
      <c r="K39" s="60" t="s">
        <v>286</v>
      </c>
      <c r="L39" s="60">
        <v>1327</v>
      </c>
      <c r="M39" s="301">
        <v>1416</v>
      </c>
      <c r="N39" s="21" t="s">
        <v>44</v>
      </c>
      <c r="O39" s="85"/>
    </row>
    <row r="40" spans="1:15" s="5" customFormat="1" ht="12.75" customHeight="1">
      <c r="A40" s="89">
        <v>32</v>
      </c>
      <c r="B40" s="365" t="s">
        <v>71</v>
      </c>
      <c r="C40" s="59" t="s">
        <v>134</v>
      </c>
      <c r="D40" s="60" t="s">
        <v>286</v>
      </c>
      <c r="E40" s="60" t="s">
        <v>286</v>
      </c>
      <c r="F40" s="60" t="s">
        <v>286</v>
      </c>
      <c r="G40" s="60" t="s">
        <v>286</v>
      </c>
      <c r="H40" s="60" t="s">
        <v>286</v>
      </c>
      <c r="I40" s="60" t="s">
        <v>286</v>
      </c>
      <c r="J40" s="60" t="s">
        <v>286</v>
      </c>
      <c r="K40" s="60" t="s">
        <v>286</v>
      </c>
      <c r="L40" s="60">
        <v>1320</v>
      </c>
      <c r="M40" s="301">
        <v>1422</v>
      </c>
      <c r="N40" s="21" t="s">
        <v>44</v>
      </c>
      <c r="O40" s="85"/>
    </row>
    <row r="41" spans="1:15" s="5" customFormat="1" ht="12.75" customHeight="1">
      <c r="A41" s="89">
        <v>33</v>
      </c>
      <c r="B41" s="365" t="s">
        <v>71</v>
      </c>
      <c r="C41" s="19" t="s">
        <v>135</v>
      </c>
      <c r="D41" s="60" t="s">
        <v>286</v>
      </c>
      <c r="E41" s="60" t="s">
        <v>286</v>
      </c>
      <c r="F41" s="60" t="s">
        <v>286</v>
      </c>
      <c r="G41" s="60" t="s">
        <v>286</v>
      </c>
      <c r="H41" s="60" t="s">
        <v>286</v>
      </c>
      <c r="I41" s="60" t="s">
        <v>286</v>
      </c>
      <c r="J41" s="60" t="s">
        <v>286</v>
      </c>
      <c r="K41" s="60" t="s">
        <v>286</v>
      </c>
      <c r="L41" s="60">
        <v>586</v>
      </c>
      <c r="M41" s="299">
        <v>709</v>
      </c>
      <c r="N41" s="21" t="s">
        <v>44</v>
      </c>
      <c r="O41" s="85"/>
    </row>
    <row r="42" spans="1:15" s="5" customFormat="1" ht="12.75" customHeight="1">
      <c r="A42" s="89">
        <v>34</v>
      </c>
      <c r="B42" s="365" t="s">
        <v>71</v>
      </c>
      <c r="C42" s="372" t="s">
        <v>174</v>
      </c>
      <c r="D42" s="60" t="s">
        <v>216</v>
      </c>
      <c r="E42" s="60" t="s">
        <v>216</v>
      </c>
      <c r="F42" s="60" t="s">
        <v>216</v>
      </c>
      <c r="G42" s="60" t="s">
        <v>216</v>
      </c>
      <c r="H42" s="60" t="s">
        <v>216</v>
      </c>
      <c r="I42" s="60" t="s">
        <v>216</v>
      </c>
      <c r="J42" s="60" t="s">
        <v>216</v>
      </c>
      <c r="K42" s="60" t="s">
        <v>216</v>
      </c>
      <c r="L42" s="60" t="s">
        <v>216</v>
      </c>
      <c r="M42" s="60" t="s">
        <v>216</v>
      </c>
      <c r="N42" s="281" t="s">
        <v>216</v>
      </c>
      <c r="O42" s="85"/>
    </row>
    <row r="43" spans="1:15" s="5" customFormat="1" ht="12.75" customHeight="1">
      <c r="A43" s="89">
        <v>35</v>
      </c>
      <c r="B43" s="365" t="s">
        <v>71</v>
      </c>
      <c r="C43" s="376" t="s">
        <v>43</v>
      </c>
      <c r="D43" s="198">
        <v>2345</v>
      </c>
      <c r="E43" s="198">
        <v>2531</v>
      </c>
      <c r="F43" s="198">
        <v>3222</v>
      </c>
      <c r="G43" s="198">
        <v>3497</v>
      </c>
      <c r="H43" s="198">
        <v>3964</v>
      </c>
      <c r="I43" s="198">
        <v>4234</v>
      </c>
      <c r="J43" s="198">
        <v>5727</v>
      </c>
      <c r="K43" s="198">
        <v>6535</v>
      </c>
      <c r="L43" s="198">
        <v>6957</v>
      </c>
      <c r="M43" s="198">
        <v>7749</v>
      </c>
      <c r="N43" s="402" t="s">
        <v>44</v>
      </c>
      <c r="O43" s="85"/>
    </row>
    <row r="44" spans="1:15" s="5" customFormat="1" ht="12.75" customHeight="1">
      <c r="A44" s="89">
        <v>36</v>
      </c>
      <c r="B44" s="365" t="s">
        <v>174</v>
      </c>
      <c r="C44" s="369" t="s">
        <v>174</v>
      </c>
      <c r="D44" s="60" t="s">
        <v>216</v>
      </c>
      <c r="E44" s="60" t="s">
        <v>216</v>
      </c>
      <c r="F44" s="60" t="s">
        <v>216</v>
      </c>
      <c r="G44" s="60" t="s">
        <v>216</v>
      </c>
      <c r="H44" s="60" t="s">
        <v>216</v>
      </c>
      <c r="I44" s="60" t="s">
        <v>216</v>
      </c>
      <c r="J44" s="60" t="s">
        <v>216</v>
      </c>
      <c r="K44" s="60" t="s">
        <v>216</v>
      </c>
      <c r="L44" s="60" t="s">
        <v>216</v>
      </c>
      <c r="M44" s="60" t="s">
        <v>216</v>
      </c>
      <c r="N44" s="281" t="s">
        <v>216</v>
      </c>
      <c r="O44" s="85"/>
    </row>
    <row r="45" spans="1:15" s="5" customFormat="1" ht="12.75" customHeight="1">
      <c r="A45" s="89">
        <v>37</v>
      </c>
      <c r="B45" s="365" t="s">
        <v>91</v>
      </c>
      <c r="C45" s="376"/>
      <c r="D45" s="564" t="s">
        <v>348</v>
      </c>
      <c r="E45" s="564"/>
      <c r="F45" s="564"/>
      <c r="G45" s="564"/>
      <c r="H45" s="564"/>
      <c r="I45" s="564"/>
      <c r="J45" s="564"/>
      <c r="K45" s="564"/>
      <c r="L45" s="564"/>
      <c r="M45" s="564"/>
      <c r="N45" s="21" t="s">
        <v>216</v>
      </c>
      <c r="O45" s="85"/>
    </row>
    <row r="46" spans="1:15" s="5" customFormat="1" ht="12.75" customHeight="1">
      <c r="A46" s="89">
        <v>38</v>
      </c>
      <c r="B46" s="365" t="s">
        <v>91</v>
      </c>
      <c r="C46" s="374" t="s">
        <v>49</v>
      </c>
      <c r="D46" s="21" t="s">
        <v>216</v>
      </c>
      <c r="E46" s="21" t="s">
        <v>216</v>
      </c>
      <c r="F46" s="21" t="s">
        <v>216</v>
      </c>
      <c r="G46" s="21" t="s">
        <v>216</v>
      </c>
      <c r="H46" s="21" t="s">
        <v>216</v>
      </c>
      <c r="I46" s="21" t="s">
        <v>216</v>
      </c>
      <c r="J46" s="21" t="s">
        <v>216</v>
      </c>
      <c r="K46" s="21" t="s">
        <v>216</v>
      </c>
      <c r="L46" s="21" t="s">
        <v>216</v>
      </c>
      <c r="M46" s="21" t="s">
        <v>216</v>
      </c>
      <c r="N46" s="21" t="s">
        <v>216</v>
      </c>
      <c r="O46" s="85"/>
    </row>
    <row r="47" spans="1:15" s="5" customFormat="1" ht="12.75" customHeight="1">
      <c r="A47" s="89">
        <v>39</v>
      </c>
      <c r="B47" s="365" t="s">
        <v>91</v>
      </c>
      <c r="C47" s="366" t="s">
        <v>8</v>
      </c>
      <c r="D47" s="21">
        <v>12.7</v>
      </c>
      <c r="E47" s="21">
        <v>11.2</v>
      </c>
      <c r="F47" s="21">
        <v>13.7</v>
      </c>
      <c r="G47" s="21">
        <v>13.2</v>
      </c>
      <c r="H47" s="21">
        <v>13.1</v>
      </c>
      <c r="I47" s="21">
        <v>12.3</v>
      </c>
      <c r="J47" s="21">
        <v>10.7</v>
      </c>
      <c r="K47" s="21">
        <v>13.1</v>
      </c>
      <c r="L47" s="21">
        <v>14.8</v>
      </c>
      <c r="M47" s="21">
        <v>16.32468706</v>
      </c>
      <c r="N47" s="281" t="s">
        <v>44</v>
      </c>
      <c r="O47" s="85"/>
    </row>
    <row r="48" spans="1:15" s="5" customFormat="1" ht="12.75" customHeight="1">
      <c r="A48" s="89">
        <v>40</v>
      </c>
      <c r="B48" s="365" t="s">
        <v>91</v>
      </c>
      <c r="C48" s="366" t="s">
        <v>281</v>
      </c>
      <c r="D48" s="21">
        <v>30.2620087336245</v>
      </c>
      <c r="E48" s="21">
        <v>30.0238284352661</v>
      </c>
      <c r="F48" s="21">
        <v>28.7632729544035</v>
      </c>
      <c r="G48" s="21">
        <v>25.8941344778255</v>
      </c>
      <c r="H48" s="21">
        <v>25.2589037635767</v>
      </c>
      <c r="I48" s="21">
        <v>24.6857955892815</v>
      </c>
      <c r="J48" s="21">
        <v>23.7862382116661</v>
      </c>
      <c r="K48" s="21">
        <v>24.0856924254017</v>
      </c>
      <c r="L48" s="21">
        <v>24.4859813084112</v>
      </c>
      <c r="M48" s="21">
        <v>21.98993419</v>
      </c>
      <c r="N48" s="281" t="s">
        <v>44</v>
      </c>
      <c r="O48" s="85"/>
    </row>
    <row r="49" spans="1:15" s="5" customFormat="1" ht="12.75" customHeight="1">
      <c r="A49" s="89">
        <v>41</v>
      </c>
      <c r="B49" s="365" t="s">
        <v>91</v>
      </c>
      <c r="C49" s="366" t="s">
        <v>282</v>
      </c>
      <c r="D49" s="21">
        <v>22.6200873362445</v>
      </c>
      <c r="E49" s="21">
        <v>21.8427323272438</v>
      </c>
      <c r="F49" s="21">
        <v>23.0793254216115</v>
      </c>
      <c r="G49" s="21">
        <v>22.689556509299</v>
      </c>
      <c r="H49" s="21">
        <v>23.6675928264713</v>
      </c>
      <c r="I49" s="21">
        <v>27.4365662793455</v>
      </c>
      <c r="J49" s="21">
        <v>29.0953545232274</v>
      </c>
      <c r="K49" s="21">
        <v>25.2792654934966</v>
      </c>
      <c r="L49" s="21">
        <v>25.4780733285406</v>
      </c>
      <c r="M49" s="21">
        <v>26.00335527</v>
      </c>
      <c r="N49" s="281" t="s">
        <v>44</v>
      </c>
      <c r="O49" s="85"/>
    </row>
    <row r="50" spans="1:15" s="5" customFormat="1" ht="12.75" customHeight="1">
      <c r="A50" s="89">
        <v>42</v>
      </c>
      <c r="B50" s="365" t="s">
        <v>91</v>
      </c>
      <c r="C50" s="366" t="s">
        <v>283</v>
      </c>
      <c r="D50" s="21">
        <v>14.9344978165939</v>
      </c>
      <c r="E50" s="21">
        <v>15.3693407466243</v>
      </c>
      <c r="F50" s="21">
        <v>15.6152404747033</v>
      </c>
      <c r="G50" s="21">
        <v>16.824034334764</v>
      </c>
      <c r="H50" s="21">
        <v>18.6915887850467</v>
      </c>
      <c r="I50" s="21">
        <v>19.207967749585</v>
      </c>
      <c r="J50" s="21">
        <v>20.4680405169403</v>
      </c>
      <c r="K50" s="21">
        <v>19.6480489671002</v>
      </c>
      <c r="L50" s="21">
        <v>20.6757728253055</v>
      </c>
      <c r="M50" s="21">
        <v>18.86695057</v>
      </c>
      <c r="N50" s="281" t="s">
        <v>44</v>
      </c>
      <c r="O50" s="85"/>
    </row>
    <row r="51" spans="1:15" s="5" customFormat="1" ht="12.75" customHeight="1">
      <c r="A51" s="89">
        <v>43</v>
      </c>
      <c r="B51" s="365" t="s">
        <v>91</v>
      </c>
      <c r="C51" s="366" t="s">
        <v>284</v>
      </c>
      <c r="D51" s="21">
        <v>8.68995633187773</v>
      </c>
      <c r="E51" s="21">
        <v>9.45194598888006</v>
      </c>
      <c r="F51" s="21">
        <v>8.74453466583386</v>
      </c>
      <c r="G51" s="21">
        <v>9.81402002861231</v>
      </c>
      <c r="H51" s="21">
        <v>9.87623137155848</v>
      </c>
      <c r="I51" s="21">
        <v>10.8845150580982</v>
      </c>
      <c r="J51" s="21">
        <v>11.5089067411806</v>
      </c>
      <c r="K51" s="21">
        <v>12.4254016832441</v>
      </c>
      <c r="L51" s="21">
        <v>11.646297627606</v>
      </c>
      <c r="M51" s="21">
        <v>12.37579042</v>
      </c>
      <c r="N51" s="281" t="s">
        <v>44</v>
      </c>
      <c r="O51" s="85"/>
    </row>
    <row r="52" spans="1:15" s="5" customFormat="1" ht="12.75" customHeight="1">
      <c r="A52" s="89">
        <v>44</v>
      </c>
      <c r="B52" s="365" t="s">
        <v>91</v>
      </c>
      <c r="C52" s="367" t="s">
        <v>175</v>
      </c>
      <c r="D52" s="21">
        <v>10.7860262008734</v>
      </c>
      <c r="E52" s="21">
        <v>12.0730738681493</v>
      </c>
      <c r="F52" s="21">
        <v>10.0562148657089</v>
      </c>
      <c r="G52" s="21">
        <v>11.6165951359084</v>
      </c>
      <c r="H52" s="21">
        <v>9.39631220005052</v>
      </c>
      <c r="I52" s="21">
        <v>5.47782783969647</v>
      </c>
      <c r="J52" s="21">
        <v>4.40097799511003</v>
      </c>
      <c r="K52" s="21">
        <v>5.5087987758225</v>
      </c>
      <c r="L52" s="21">
        <v>2.89000718907261</v>
      </c>
      <c r="M52" s="21">
        <v>4.439282488</v>
      </c>
      <c r="N52" s="281" t="s">
        <v>44</v>
      </c>
      <c r="O52" s="85"/>
    </row>
    <row r="53" spans="1:15" s="5" customFormat="1" ht="12.75" customHeight="1">
      <c r="A53" s="89">
        <v>45</v>
      </c>
      <c r="B53" s="365" t="s">
        <v>91</v>
      </c>
      <c r="C53" s="368" t="s">
        <v>174</v>
      </c>
      <c r="D53" s="21" t="s">
        <v>216</v>
      </c>
      <c r="E53" s="21" t="s">
        <v>216</v>
      </c>
      <c r="F53" s="21" t="s">
        <v>216</v>
      </c>
      <c r="G53" s="21" t="s">
        <v>216</v>
      </c>
      <c r="H53" s="21" t="s">
        <v>216</v>
      </c>
      <c r="I53" s="21" t="s">
        <v>216</v>
      </c>
      <c r="J53" s="21" t="s">
        <v>216</v>
      </c>
      <c r="K53" s="21" t="s">
        <v>216</v>
      </c>
      <c r="L53" s="21" t="s">
        <v>216</v>
      </c>
      <c r="M53" s="21" t="s">
        <v>216</v>
      </c>
      <c r="N53" s="281" t="s">
        <v>216</v>
      </c>
      <c r="O53" s="85"/>
    </row>
    <row r="54" spans="1:15" s="5" customFormat="1" ht="12.75" customHeight="1">
      <c r="A54" s="89">
        <v>46</v>
      </c>
      <c r="B54" s="365" t="s">
        <v>91</v>
      </c>
      <c r="C54" s="375" t="s">
        <v>50</v>
      </c>
      <c r="D54" s="21" t="s">
        <v>216</v>
      </c>
      <c r="E54" s="21" t="s">
        <v>216</v>
      </c>
      <c r="F54" s="21" t="s">
        <v>216</v>
      </c>
      <c r="G54" s="21" t="s">
        <v>216</v>
      </c>
      <c r="H54" s="21" t="s">
        <v>216</v>
      </c>
      <c r="I54" s="21" t="s">
        <v>216</v>
      </c>
      <c r="J54" s="21" t="s">
        <v>216</v>
      </c>
      <c r="K54" s="21" t="s">
        <v>216</v>
      </c>
      <c r="L54" s="21" t="s">
        <v>216</v>
      </c>
      <c r="M54" s="21" t="s">
        <v>216</v>
      </c>
      <c r="N54" s="281" t="s">
        <v>216</v>
      </c>
      <c r="O54" s="85"/>
    </row>
    <row r="55" spans="1:15" s="5" customFormat="1" ht="12.75" customHeight="1">
      <c r="A55" s="89">
        <v>47</v>
      </c>
      <c r="B55" s="365" t="s">
        <v>91</v>
      </c>
      <c r="C55" s="366" t="s">
        <v>51</v>
      </c>
      <c r="D55" s="21">
        <v>61.4210985178727</v>
      </c>
      <c r="E55" s="21">
        <v>59.3119810201661</v>
      </c>
      <c r="F55" s="21">
        <v>57.4487895716946</v>
      </c>
      <c r="G55" s="21">
        <v>53.4897025171625</v>
      </c>
      <c r="H55" s="21">
        <v>53.6074672048436</v>
      </c>
      <c r="I55" s="21">
        <v>54.7365934325538</v>
      </c>
      <c r="J55" s="21">
        <v>53.2215819800943</v>
      </c>
      <c r="K55" s="21">
        <v>50.6350420811018</v>
      </c>
      <c r="L55" s="21">
        <v>49.7339278009492</v>
      </c>
      <c r="M55" s="21">
        <v>49.34796643</v>
      </c>
      <c r="N55" s="281" t="s">
        <v>44</v>
      </c>
      <c r="O55" s="85"/>
    </row>
    <row r="56" spans="1:15" s="5" customFormat="1" ht="12.75" customHeight="1">
      <c r="A56" s="89">
        <v>48</v>
      </c>
      <c r="B56" s="365" t="s">
        <v>91</v>
      </c>
      <c r="C56" s="365" t="s">
        <v>52</v>
      </c>
      <c r="D56" s="21">
        <v>38.5789014821273</v>
      </c>
      <c r="E56" s="21">
        <v>40.6880189798339</v>
      </c>
      <c r="F56" s="21">
        <v>42.5512104283054</v>
      </c>
      <c r="G56" s="21">
        <v>46.5102974828375</v>
      </c>
      <c r="H56" s="21">
        <v>46.3925327951564</v>
      </c>
      <c r="I56" s="21">
        <v>45.2634065674463</v>
      </c>
      <c r="J56" s="21">
        <v>46.7784180199057</v>
      </c>
      <c r="K56" s="21">
        <v>49.3649579188983</v>
      </c>
      <c r="L56" s="21">
        <v>50.2660721990508</v>
      </c>
      <c r="M56" s="21">
        <v>50.65203357</v>
      </c>
      <c r="N56" s="281" t="s">
        <v>44</v>
      </c>
      <c r="O56" s="85"/>
    </row>
    <row r="57" spans="1:15" s="5" customFormat="1" ht="12.75" customHeight="1">
      <c r="A57" s="89">
        <v>49</v>
      </c>
      <c r="B57" s="365" t="s">
        <v>91</v>
      </c>
      <c r="C57" s="368" t="s">
        <v>174</v>
      </c>
      <c r="D57" s="21" t="s">
        <v>216</v>
      </c>
      <c r="E57" s="21" t="s">
        <v>216</v>
      </c>
      <c r="F57" s="21" t="s">
        <v>216</v>
      </c>
      <c r="G57" s="21" t="s">
        <v>216</v>
      </c>
      <c r="H57" s="21" t="s">
        <v>216</v>
      </c>
      <c r="I57" s="21" t="s">
        <v>216</v>
      </c>
      <c r="J57" s="21" t="s">
        <v>216</v>
      </c>
      <c r="K57" s="21" t="s">
        <v>216</v>
      </c>
      <c r="L57" s="21" t="s">
        <v>216</v>
      </c>
      <c r="M57" s="21" t="s">
        <v>216</v>
      </c>
      <c r="N57" s="281" t="s">
        <v>216</v>
      </c>
      <c r="O57" s="85"/>
    </row>
    <row r="58" spans="1:15" s="5" customFormat="1" ht="12.75" customHeight="1">
      <c r="A58" s="89">
        <v>50</v>
      </c>
      <c r="B58" s="365" t="s">
        <v>91</v>
      </c>
      <c r="C58" s="376" t="s">
        <v>346</v>
      </c>
      <c r="D58" s="21" t="s">
        <v>216</v>
      </c>
      <c r="E58" s="21" t="s">
        <v>216</v>
      </c>
      <c r="F58" s="21" t="s">
        <v>216</v>
      </c>
      <c r="G58" s="21" t="s">
        <v>216</v>
      </c>
      <c r="H58" s="21" t="s">
        <v>216</v>
      </c>
      <c r="I58" s="21" t="s">
        <v>216</v>
      </c>
      <c r="J58" s="21" t="s">
        <v>216</v>
      </c>
      <c r="K58" s="21" t="s">
        <v>216</v>
      </c>
      <c r="L58" s="21" t="s">
        <v>216</v>
      </c>
      <c r="M58" s="21" t="s">
        <v>216</v>
      </c>
      <c r="N58" s="281" t="s">
        <v>216</v>
      </c>
      <c r="O58" s="85"/>
    </row>
    <row r="59" spans="1:15" s="5" customFormat="1" ht="12.75" customHeight="1">
      <c r="A59" s="89">
        <v>51</v>
      </c>
      <c r="B59" s="365" t="s">
        <v>91</v>
      </c>
      <c r="C59" s="366" t="s">
        <v>53</v>
      </c>
      <c r="D59" s="21">
        <v>2.96296296296296</v>
      </c>
      <c r="E59" s="21">
        <v>2.49584026622296</v>
      </c>
      <c r="F59" s="21">
        <v>2.853394555592</v>
      </c>
      <c r="G59" s="21">
        <v>2.42442382520204</v>
      </c>
      <c r="H59" s="21">
        <v>3.17919075144509</v>
      </c>
      <c r="I59" s="21">
        <v>2.95843520782396</v>
      </c>
      <c r="J59" s="21">
        <v>4.1780199818347</v>
      </c>
      <c r="K59" s="21">
        <v>3.59508041627247</v>
      </c>
      <c r="L59" s="21">
        <v>4.07830342577488</v>
      </c>
      <c r="M59" s="21">
        <v>4.717866238</v>
      </c>
      <c r="N59" s="281" t="s">
        <v>44</v>
      </c>
      <c r="O59" s="85"/>
    </row>
    <row r="60" spans="1:15" s="5" customFormat="1" ht="12.75" customHeight="1">
      <c r="A60" s="89">
        <v>52</v>
      </c>
      <c r="B60" s="365" t="s">
        <v>91</v>
      </c>
      <c r="C60" s="369" t="s">
        <v>290</v>
      </c>
      <c r="D60" s="21">
        <v>97.0370370370371</v>
      </c>
      <c r="E60" s="21">
        <v>97.5041597337771</v>
      </c>
      <c r="F60" s="21">
        <v>97.146605444408</v>
      </c>
      <c r="G60" s="21">
        <v>97.575576174798</v>
      </c>
      <c r="H60" s="21">
        <v>96.820809248555</v>
      </c>
      <c r="I60" s="21">
        <v>97.0415647921761</v>
      </c>
      <c r="J60" s="21">
        <v>95.8219800181653</v>
      </c>
      <c r="K60" s="21">
        <v>96.4049195837276</v>
      </c>
      <c r="L60" s="21">
        <v>95.9216965742251</v>
      </c>
      <c r="M60" s="21">
        <v>95.28213376</v>
      </c>
      <c r="N60" s="281" t="s">
        <v>44</v>
      </c>
      <c r="O60" s="85"/>
    </row>
    <row r="61" spans="1:15" s="5" customFormat="1" ht="12.75" customHeight="1">
      <c r="A61" s="89">
        <v>53</v>
      </c>
      <c r="B61" s="365" t="s">
        <v>91</v>
      </c>
      <c r="C61" s="368" t="s">
        <v>174</v>
      </c>
      <c r="D61" s="21" t="s">
        <v>216</v>
      </c>
      <c r="E61" s="21" t="s">
        <v>216</v>
      </c>
      <c r="F61" s="21" t="s">
        <v>216</v>
      </c>
      <c r="G61" s="21" t="s">
        <v>216</v>
      </c>
      <c r="H61" s="21" t="s">
        <v>216</v>
      </c>
      <c r="I61" s="21" t="s">
        <v>216</v>
      </c>
      <c r="J61" s="21" t="s">
        <v>216</v>
      </c>
      <c r="K61" s="21" t="s">
        <v>216</v>
      </c>
      <c r="L61" s="21" t="s">
        <v>216</v>
      </c>
      <c r="M61" s="21" t="s">
        <v>216</v>
      </c>
      <c r="N61" s="281" t="s">
        <v>216</v>
      </c>
      <c r="O61" s="85"/>
    </row>
    <row r="62" spans="1:15" s="5" customFormat="1" ht="12.75" customHeight="1">
      <c r="A62" s="89">
        <v>54</v>
      </c>
      <c r="B62" s="365" t="s">
        <v>91</v>
      </c>
      <c r="C62" s="375" t="s">
        <v>54</v>
      </c>
      <c r="D62" s="21" t="s">
        <v>216</v>
      </c>
      <c r="E62" s="21" t="s">
        <v>216</v>
      </c>
      <c r="F62" s="21" t="s">
        <v>216</v>
      </c>
      <c r="G62" s="21" t="s">
        <v>216</v>
      </c>
      <c r="H62" s="21" t="s">
        <v>216</v>
      </c>
      <c r="I62" s="21" t="s">
        <v>216</v>
      </c>
      <c r="J62" s="21" t="s">
        <v>216</v>
      </c>
      <c r="K62" s="21" t="s">
        <v>216</v>
      </c>
      <c r="L62" s="21" t="s">
        <v>216</v>
      </c>
      <c r="M62" s="21" t="s">
        <v>216</v>
      </c>
      <c r="N62" s="281" t="s">
        <v>216</v>
      </c>
      <c r="O62" s="85"/>
    </row>
    <row r="63" spans="1:15" s="5" customFormat="1" ht="12.75" customHeight="1">
      <c r="A63" s="89">
        <v>55</v>
      </c>
      <c r="B63" s="365" t="s">
        <v>91</v>
      </c>
      <c r="C63" s="366" t="s">
        <v>55</v>
      </c>
      <c r="D63" s="21">
        <v>87.1065114273394</v>
      </c>
      <c r="E63" s="21">
        <v>85.6175298804781</v>
      </c>
      <c r="F63" s="21">
        <v>84.0672268907563</v>
      </c>
      <c r="G63" s="21">
        <v>84.8918671946391</v>
      </c>
      <c r="H63" s="21">
        <v>84.1086313525141</v>
      </c>
      <c r="I63" s="21">
        <v>85.2121212121212</v>
      </c>
      <c r="J63" s="21">
        <v>85.0810040947125</v>
      </c>
      <c r="K63" s="21">
        <v>84.3061161130084</v>
      </c>
      <c r="L63" s="21">
        <v>85.2657710280374</v>
      </c>
      <c r="M63" s="21">
        <v>86.10819328</v>
      </c>
      <c r="N63" s="281" t="s">
        <v>44</v>
      </c>
      <c r="O63" s="85"/>
    </row>
    <row r="64" spans="1:15" s="5" customFormat="1" ht="12.75" customHeight="1">
      <c r="A64" s="89">
        <v>56</v>
      </c>
      <c r="B64" s="365" t="s">
        <v>91</v>
      </c>
      <c r="C64" s="366" t="s">
        <v>56</v>
      </c>
      <c r="D64" s="21">
        <v>12.8934885726606</v>
      </c>
      <c r="E64" s="21">
        <v>14.3824701195219</v>
      </c>
      <c r="F64" s="21">
        <v>15.9327731092437</v>
      </c>
      <c r="G64" s="21">
        <v>15.108132805361</v>
      </c>
      <c r="H64" s="21">
        <v>15.8913686474859</v>
      </c>
      <c r="I64" s="21">
        <v>14.7878787878788</v>
      </c>
      <c r="J64" s="21">
        <v>14.9189959052875</v>
      </c>
      <c r="K64" s="21">
        <v>15.6938838869916</v>
      </c>
      <c r="L64" s="21">
        <v>14.7342289719626</v>
      </c>
      <c r="M64" s="21">
        <v>13.89180672</v>
      </c>
      <c r="N64" s="281" t="s">
        <v>44</v>
      </c>
      <c r="O64" s="85"/>
    </row>
    <row r="65" spans="1:15" s="5" customFormat="1" ht="12.75" customHeight="1">
      <c r="A65" s="89">
        <v>57</v>
      </c>
      <c r="B65" s="365" t="s">
        <v>91</v>
      </c>
      <c r="C65" s="370" t="s">
        <v>174</v>
      </c>
      <c r="D65" s="21" t="s">
        <v>216</v>
      </c>
      <c r="E65" s="21" t="s">
        <v>216</v>
      </c>
      <c r="F65" s="21" t="s">
        <v>216</v>
      </c>
      <c r="G65" s="21" t="s">
        <v>216</v>
      </c>
      <c r="H65" s="21" t="s">
        <v>216</v>
      </c>
      <c r="I65" s="21" t="s">
        <v>216</v>
      </c>
      <c r="J65" s="21" t="s">
        <v>216</v>
      </c>
      <c r="K65" s="21" t="s">
        <v>216</v>
      </c>
      <c r="L65" s="21" t="s">
        <v>216</v>
      </c>
      <c r="M65" s="21" t="s">
        <v>216</v>
      </c>
      <c r="N65" s="281" t="s">
        <v>216</v>
      </c>
      <c r="O65" s="85"/>
    </row>
    <row r="66" spans="1:15" s="5" customFormat="1" ht="12.75" customHeight="1">
      <c r="A66" s="89">
        <v>58</v>
      </c>
      <c r="B66" s="365" t="s">
        <v>91</v>
      </c>
      <c r="C66" s="423" t="s">
        <v>176</v>
      </c>
      <c r="D66" s="423"/>
      <c r="E66" s="423"/>
      <c r="F66" s="423"/>
      <c r="G66" s="423"/>
      <c r="H66" s="423"/>
      <c r="I66" s="423"/>
      <c r="J66" s="423"/>
      <c r="K66" s="423"/>
      <c r="L66" s="423"/>
      <c r="M66" s="21" t="s">
        <v>216</v>
      </c>
      <c r="N66" s="281" t="s">
        <v>216</v>
      </c>
      <c r="O66" s="85"/>
    </row>
    <row r="67" spans="1:15" s="5" customFormat="1" ht="12.75" customHeight="1">
      <c r="A67" s="89">
        <v>59</v>
      </c>
      <c r="B67" s="365" t="s">
        <v>91</v>
      </c>
      <c r="C67" s="365" t="s">
        <v>57</v>
      </c>
      <c r="D67" s="21">
        <v>46.9561324977619</v>
      </c>
      <c r="E67" s="21">
        <v>49.8791297340854</v>
      </c>
      <c r="F67" s="21">
        <v>51.712111604312</v>
      </c>
      <c r="G67" s="21">
        <v>48.9487710986082</v>
      </c>
      <c r="H67" s="21">
        <v>49.8303315061342</v>
      </c>
      <c r="I67" s="21">
        <v>55.8788170233229</v>
      </c>
      <c r="J67" s="21">
        <v>63.2078853046595</v>
      </c>
      <c r="K67" s="21">
        <v>63.6528356586338</v>
      </c>
      <c r="L67" s="21">
        <v>68.9884649511979</v>
      </c>
      <c r="M67" s="21">
        <v>63.98888301</v>
      </c>
      <c r="N67" s="281" t="s">
        <v>44</v>
      </c>
      <c r="O67" s="85"/>
    </row>
    <row r="68" spans="1:15" s="5" customFormat="1" ht="12.75" customHeight="1">
      <c r="A68" s="89">
        <v>60</v>
      </c>
      <c r="B68" s="365" t="s">
        <v>91</v>
      </c>
      <c r="C68" s="367" t="s">
        <v>58</v>
      </c>
      <c r="D68" s="21">
        <v>46.1951656222023</v>
      </c>
      <c r="E68" s="21">
        <v>43.7550362610798</v>
      </c>
      <c r="F68" s="21">
        <v>41.4394419784401</v>
      </c>
      <c r="G68" s="21">
        <v>43.1448030796565</v>
      </c>
      <c r="H68" s="21">
        <v>43.3568258940225</v>
      </c>
      <c r="I68" s="21">
        <v>37.1964414522722</v>
      </c>
      <c r="J68" s="21">
        <v>30.84229390681</v>
      </c>
      <c r="K68" s="21">
        <v>30.8751585432144</v>
      </c>
      <c r="L68" s="21">
        <v>25.6580893226856</v>
      </c>
      <c r="M68" s="21">
        <v>30.34674431</v>
      </c>
      <c r="N68" s="281" t="s">
        <v>44</v>
      </c>
      <c r="O68" s="85"/>
    </row>
    <row r="69" spans="1:15" s="5" customFormat="1" ht="12.75" customHeight="1">
      <c r="A69" s="89">
        <v>61</v>
      </c>
      <c r="B69" s="365" t="s">
        <v>91</v>
      </c>
      <c r="C69" s="371" t="s">
        <v>59</v>
      </c>
      <c r="D69" s="21">
        <v>5.99820948970457</v>
      </c>
      <c r="E69" s="21">
        <v>6.16438356164384</v>
      </c>
      <c r="F69" s="21">
        <v>6.53138871274572</v>
      </c>
      <c r="G69" s="21">
        <v>7.52146875925378</v>
      </c>
      <c r="H69" s="21">
        <v>6.18637431480031</v>
      </c>
      <c r="I69" s="21">
        <v>5.81870641981246</v>
      </c>
      <c r="J69" s="21">
        <v>4.74910394265233</v>
      </c>
      <c r="K69" s="21">
        <v>4.83783294075014</v>
      </c>
      <c r="L69" s="21">
        <v>4.46613427979888</v>
      </c>
      <c r="M69" s="21">
        <v>4.737956591</v>
      </c>
      <c r="N69" s="281" t="s">
        <v>44</v>
      </c>
      <c r="O69" s="85"/>
    </row>
    <row r="70" spans="1:15" s="5" customFormat="1" ht="12.75" customHeight="1">
      <c r="A70" s="89">
        <v>62</v>
      </c>
      <c r="B70" s="365" t="s">
        <v>91</v>
      </c>
      <c r="C70" s="370" t="s">
        <v>86</v>
      </c>
      <c r="D70" s="21">
        <v>0.850492390331245</v>
      </c>
      <c r="E70" s="21">
        <v>0.201450443190975</v>
      </c>
      <c r="F70" s="21">
        <v>0.317057704502219</v>
      </c>
      <c r="G70" s="21">
        <v>0.384957062481493</v>
      </c>
      <c r="H70" s="21">
        <v>0.62646828504307</v>
      </c>
      <c r="I70" s="21">
        <v>1.10603510459245</v>
      </c>
      <c r="J70" s="21">
        <v>1.20071684587814</v>
      </c>
      <c r="K70" s="21">
        <v>0.634172857401703</v>
      </c>
      <c r="L70" s="21">
        <v>0.887311446317658</v>
      </c>
      <c r="M70" s="21">
        <v>0.926416093</v>
      </c>
      <c r="N70" s="281" t="s">
        <v>44</v>
      </c>
      <c r="O70" s="85"/>
    </row>
    <row r="71" spans="1:15" s="5" customFormat="1" ht="12.75" customHeight="1">
      <c r="A71" s="89">
        <v>63</v>
      </c>
      <c r="B71" s="365" t="s">
        <v>91</v>
      </c>
      <c r="C71" s="370"/>
      <c r="D71" s="21" t="s">
        <v>216</v>
      </c>
      <c r="E71" s="21" t="s">
        <v>216</v>
      </c>
      <c r="F71" s="21" t="s">
        <v>216</v>
      </c>
      <c r="G71" s="21" t="s">
        <v>216</v>
      </c>
      <c r="H71" s="21" t="s">
        <v>216</v>
      </c>
      <c r="I71" s="21" t="s">
        <v>216</v>
      </c>
      <c r="J71" s="21" t="s">
        <v>216</v>
      </c>
      <c r="K71" s="21" t="s">
        <v>216</v>
      </c>
      <c r="L71" s="21" t="s">
        <v>216</v>
      </c>
      <c r="M71" s="21" t="s">
        <v>216</v>
      </c>
      <c r="N71" s="281" t="s">
        <v>216</v>
      </c>
      <c r="O71" s="85"/>
    </row>
    <row r="72" spans="1:15" s="5" customFormat="1" ht="12.75" customHeight="1">
      <c r="A72" s="89">
        <v>64</v>
      </c>
      <c r="B72" s="365" t="s">
        <v>91</v>
      </c>
      <c r="C72" s="374" t="s">
        <v>347</v>
      </c>
      <c r="D72" s="21"/>
      <c r="E72" s="21"/>
      <c r="F72" s="21"/>
      <c r="G72" s="21"/>
      <c r="H72" s="21"/>
      <c r="I72" s="21"/>
      <c r="J72" s="21"/>
      <c r="K72" s="21"/>
      <c r="L72" s="21"/>
      <c r="M72" s="21" t="s">
        <v>216</v>
      </c>
      <c r="N72" s="281" t="s">
        <v>216</v>
      </c>
      <c r="O72" s="85"/>
    </row>
    <row r="73" spans="1:15" s="5" customFormat="1" ht="12.75" customHeight="1">
      <c r="A73" s="89">
        <v>65</v>
      </c>
      <c r="B73" s="365" t="s">
        <v>91</v>
      </c>
      <c r="C73" s="19" t="s">
        <v>131</v>
      </c>
      <c r="D73" s="60" t="s">
        <v>286</v>
      </c>
      <c r="E73" s="60" t="s">
        <v>286</v>
      </c>
      <c r="F73" s="60" t="s">
        <v>286</v>
      </c>
      <c r="G73" s="60" t="s">
        <v>286</v>
      </c>
      <c r="H73" s="60" t="s">
        <v>286</v>
      </c>
      <c r="I73" s="60" t="s">
        <v>286</v>
      </c>
      <c r="J73" s="60" t="s">
        <v>286</v>
      </c>
      <c r="K73" s="60" t="s">
        <v>286</v>
      </c>
      <c r="L73" s="21">
        <v>28.1869269446909</v>
      </c>
      <c r="M73" s="21">
        <v>29.75512905</v>
      </c>
      <c r="N73" s="21" t="s">
        <v>44</v>
      </c>
      <c r="O73" s="85"/>
    </row>
    <row r="74" spans="1:15" s="5" customFormat="1" ht="12.75" customHeight="1">
      <c r="A74" s="89">
        <v>66</v>
      </c>
      <c r="B74" s="365" t="s">
        <v>91</v>
      </c>
      <c r="C74" s="59" t="s">
        <v>132</v>
      </c>
      <c r="D74" s="60" t="s">
        <v>286</v>
      </c>
      <c r="E74" s="60" t="s">
        <v>286</v>
      </c>
      <c r="F74" s="60" t="s">
        <v>286</v>
      </c>
      <c r="G74" s="60" t="s">
        <v>286</v>
      </c>
      <c r="H74" s="60" t="s">
        <v>286</v>
      </c>
      <c r="I74" s="60" t="s">
        <v>286</v>
      </c>
      <c r="J74" s="60" t="s">
        <v>286</v>
      </c>
      <c r="K74" s="60" t="s">
        <v>286</v>
      </c>
      <c r="L74" s="21">
        <v>24.0017746228926</v>
      </c>
      <c r="M74" s="21">
        <v>23.29583058</v>
      </c>
      <c r="N74" s="21" t="s">
        <v>44</v>
      </c>
      <c r="O74" s="85"/>
    </row>
    <row r="75" spans="1:15" s="5" customFormat="1" ht="12.75" customHeight="1">
      <c r="A75" s="89">
        <v>67</v>
      </c>
      <c r="B75" s="365" t="s">
        <v>91</v>
      </c>
      <c r="C75" s="59" t="s">
        <v>133</v>
      </c>
      <c r="D75" s="60" t="s">
        <v>286</v>
      </c>
      <c r="E75" s="60" t="s">
        <v>286</v>
      </c>
      <c r="F75" s="60" t="s">
        <v>286</v>
      </c>
      <c r="G75" s="60" t="s">
        <v>286</v>
      </c>
      <c r="H75" s="60" t="s">
        <v>286</v>
      </c>
      <c r="I75" s="60" t="s">
        <v>286</v>
      </c>
      <c r="J75" s="60" t="s">
        <v>286</v>
      </c>
      <c r="K75" s="60" t="s">
        <v>286</v>
      </c>
      <c r="L75" s="21">
        <v>19.6243714877255</v>
      </c>
      <c r="M75" s="21">
        <v>18.7425546</v>
      </c>
      <c r="N75" s="21" t="s">
        <v>44</v>
      </c>
      <c r="O75" s="85"/>
    </row>
    <row r="76" spans="1:15" s="5" customFormat="1" ht="12.75" customHeight="1">
      <c r="A76" s="89">
        <v>68</v>
      </c>
      <c r="B76" s="365" t="s">
        <v>91</v>
      </c>
      <c r="C76" s="59" t="s">
        <v>134</v>
      </c>
      <c r="D76" s="60" t="s">
        <v>286</v>
      </c>
      <c r="E76" s="60" t="s">
        <v>286</v>
      </c>
      <c r="F76" s="60" t="s">
        <v>286</v>
      </c>
      <c r="G76" s="60" t="s">
        <v>286</v>
      </c>
      <c r="H76" s="60" t="s">
        <v>286</v>
      </c>
      <c r="I76" s="60" t="s">
        <v>286</v>
      </c>
      <c r="J76" s="60" t="s">
        <v>286</v>
      </c>
      <c r="K76" s="60" t="s">
        <v>286</v>
      </c>
      <c r="L76" s="21">
        <v>19.5208518189885</v>
      </c>
      <c r="M76" s="21">
        <v>18.8219722</v>
      </c>
      <c r="N76" s="21" t="s">
        <v>44</v>
      </c>
      <c r="O76" s="85"/>
    </row>
    <row r="77" spans="1:15" s="5" customFormat="1" ht="12.75" customHeight="1">
      <c r="A77" s="89">
        <v>69</v>
      </c>
      <c r="B77" s="365" t="s">
        <v>91</v>
      </c>
      <c r="C77" s="19" t="s">
        <v>135</v>
      </c>
      <c r="D77" s="60" t="s">
        <v>286</v>
      </c>
      <c r="E77" s="60" t="s">
        <v>286</v>
      </c>
      <c r="F77" s="60" t="s">
        <v>286</v>
      </c>
      <c r="G77" s="60" t="s">
        <v>286</v>
      </c>
      <c r="H77" s="60" t="s">
        <v>286</v>
      </c>
      <c r="I77" s="60" t="s">
        <v>286</v>
      </c>
      <c r="J77" s="60" t="s">
        <v>286</v>
      </c>
      <c r="K77" s="60" t="s">
        <v>286</v>
      </c>
      <c r="L77" s="21">
        <v>8.66607512570246</v>
      </c>
      <c r="M77" s="21">
        <v>9.384513567</v>
      </c>
      <c r="N77" s="21" t="s">
        <v>44</v>
      </c>
      <c r="O77" s="85"/>
    </row>
    <row r="78" spans="1:15" s="5" customFormat="1" ht="12.75" customHeight="1">
      <c r="A78" s="89">
        <v>70</v>
      </c>
      <c r="B78" s="365" t="s">
        <v>91</v>
      </c>
      <c r="C78" s="372" t="s">
        <v>174</v>
      </c>
      <c r="D78" s="21"/>
      <c r="E78" s="21"/>
      <c r="F78" s="21"/>
      <c r="G78" s="21"/>
      <c r="H78" s="21"/>
      <c r="I78" s="21"/>
      <c r="J78" s="21"/>
      <c r="K78" s="21"/>
      <c r="L78" s="21"/>
      <c r="M78" s="21" t="s">
        <v>216</v>
      </c>
      <c r="N78" s="281" t="s">
        <v>216</v>
      </c>
      <c r="O78" s="85"/>
    </row>
    <row r="79" spans="1:15" s="5" customFormat="1" ht="12.75" customHeight="1">
      <c r="A79" s="89">
        <v>71</v>
      </c>
      <c r="B79" s="365" t="s">
        <v>91</v>
      </c>
      <c r="C79" s="376" t="s">
        <v>43</v>
      </c>
      <c r="D79" s="390">
        <v>100</v>
      </c>
      <c r="E79" s="390">
        <v>100</v>
      </c>
      <c r="F79" s="390">
        <v>100</v>
      </c>
      <c r="G79" s="390">
        <v>100</v>
      </c>
      <c r="H79" s="390">
        <v>100</v>
      </c>
      <c r="I79" s="390">
        <v>100</v>
      </c>
      <c r="J79" s="390">
        <v>100</v>
      </c>
      <c r="K79" s="390">
        <v>100</v>
      </c>
      <c r="L79" s="390">
        <v>100</v>
      </c>
      <c r="M79" s="390">
        <v>100</v>
      </c>
      <c r="N79" s="21" t="s">
        <v>44</v>
      </c>
      <c r="O79" s="85"/>
    </row>
    <row r="80" spans="1:15" s="5" customFormat="1" ht="12.75" customHeight="1">
      <c r="A80" s="89">
        <v>72</v>
      </c>
      <c r="B80" s="365" t="s">
        <v>174</v>
      </c>
      <c r="C80" s="369" t="s">
        <v>174</v>
      </c>
      <c r="D80" s="21" t="s">
        <v>216</v>
      </c>
      <c r="E80" s="21" t="s">
        <v>216</v>
      </c>
      <c r="F80" s="21" t="s">
        <v>216</v>
      </c>
      <c r="G80" s="21" t="s">
        <v>216</v>
      </c>
      <c r="H80" s="21" t="s">
        <v>216</v>
      </c>
      <c r="I80" s="21" t="s">
        <v>216</v>
      </c>
      <c r="J80" s="21" t="s">
        <v>216</v>
      </c>
      <c r="K80" s="21" t="s">
        <v>216</v>
      </c>
      <c r="L80" s="21" t="s">
        <v>216</v>
      </c>
      <c r="M80" s="21" t="s">
        <v>216</v>
      </c>
      <c r="N80" s="281" t="s">
        <v>216</v>
      </c>
      <c r="O80" s="85"/>
    </row>
    <row r="81" spans="1:15" s="5" customFormat="1" ht="12.75" customHeight="1">
      <c r="A81" s="89">
        <v>73</v>
      </c>
      <c r="B81" s="365" t="s">
        <v>349</v>
      </c>
      <c r="C81" s="376"/>
      <c r="D81" s="564" t="s">
        <v>375</v>
      </c>
      <c r="E81" s="564"/>
      <c r="F81" s="564"/>
      <c r="G81" s="564"/>
      <c r="H81" s="564"/>
      <c r="I81" s="564"/>
      <c r="J81" s="564"/>
      <c r="K81" s="564"/>
      <c r="L81" s="564"/>
      <c r="M81" s="564"/>
      <c r="N81" s="281" t="s">
        <v>216</v>
      </c>
      <c r="O81" s="85"/>
    </row>
    <row r="82" spans="1:15" s="5" customFormat="1" ht="12.75" customHeight="1">
      <c r="A82" s="89">
        <v>74</v>
      </c>
      <c r="B82" s="365" t="s">
        <v>349</v>
      </c>
      <c r="C82" s="374" t="s">
        <v>49</v>
      </c>
      <c r="D82" s="21" t="s">
        <v>216</v>
      </c>
      <c r="E82" s="21"/>
      <c r="F82" s="21"/>
      <c r="G82" s="21"/>
      <c r="H82" s="21"/>
      <c r="I82" s="21"/>
      <c r="J82" s="21"/>
      <c r="K82" s="21"/>
      <c r="L82" s="21"/>
      <c r="M82" s="21"/>
      <c r="N82" s="281" t="s">
        <v>216</v>
      </c>
      <c r="O82" s="85"/>
    </row>
    <row r="83" spans="1:15" s="5" customFormat="1" ht="12.75" customHeight="1">
      <c r="A83" s="89">
        <v>75</v>
      </c>
      <c r="B83" s="365" t="s">
        <v>349</v>
      </c>
      <c r="C83" s="366" t="s">
        <v>8</v>
      </c>
      <c r="D83" s="21">
        <v>0.427523586520343</v>
      </c>
      <c r="E83" s="21">
        <v>0.410862865735097</v>
      </c>
      <c r="F83" s="21">
        <v>0.62828825008157</v>
      </c>
      <c r="G83" s="21">
        <v>0.644319698548026</v>
      </c>
      <c r="H83" s="21">
        <v>0.717304097547829</v>
      </c>
      <c r="I83" s="21">
        <v>0.71366437643197</v>
      </c>
      <c r="J83" s="21">
        <v>0.838586200934526</v>
      </c>
      <c r="K83" s="21">
        <v>1.14843100494445</v>
      </c>
      <c r="L83" s="21">
        <v>1.37269602425425</v>
      </c>
      <c r="M83" s="21">
        <v>1.699447189</v>
      </c>
      <c r="N83" s="281" t="s">
        <v>44</v>
      </c>
      <c r="O83" s="85"/>
    </row>
    <row r="84" spans="1:15" s="5" customFormat="1" ht="12.75" customHeight="1">
      <c r="A84" s="89">
        <v>76</v>
      </c>
      <c r="B84" s="365" t="s">
        <v>349</v>
      </c>
      <c r="C84" s="366" t="s">
        <v>281</v>
      </c>
      <c r="D84" s="21">
        <v>2.42722102106499</v>
      </c>
      <c r="E84" s="21">
        <v>2.63351319717559</v>
      </c>
      <c r="F84" s="21">
        <v>3.15733179751939</v>
      </c>
      <c r="G84" s="21">
        <v>3.0083805837455</v>
      </c>
      <c r="H84" s="21">
        <v>3.23403341532686</v>
      </c>
      <c r="I84" s="21">
        <v>3.29782495613988</v>
      </c>
      <c r="J84" s="21">
        <v>4.20686794357361</v>
      </c>
      <c r="K84" s="21">
        <v>4.72288601341612</v>
      </c>
      <c r="L84" s="21">
        <v>4.98402507289466</v>
      </c>
      <c r="M84" s="21">
        <v>4.984627806</v>
      </c>
      <c r="N84" s="281" t="s">
        <v>44</v>
      </c>
      <c r="O84" s="85"/>
    </row>
    <row r="85" spans="1:15" s="5" customFormat="1" ht="12.75" customHeight="1">
      <c r="A85" s="89">
        <v>77</v>
      </c>
      <c r="B85" s="365" t="s">
        <v>349</v>
      </c>
      <c r="C85" s="366" t="s">
        <v>282</v>
      </c>
      <c r="D85" s="21">
        <v>1.72036782659755</v>
      </c>
      <c r="E85" s="21">
        <v>1.80796992589953</v>
      </c>
      <c r="F85" s="21">
        <v>2.40534292085445</v>
      </c>
      <c r="G85" s="21">
        <v>2.55417969121159</v>
      </c>
      <c r="H85" s="21">
        <v>2.99612390459216</v>
      </c>
      <c r="I85" s="21">
        <v>3.67450550588286</v>
      </c>
      <c r="J85" s="21">
        <v>5.24608747677678</v>
      </c>
      <c r="K85" s="21">
        <v>5.15543383350196</v>
      </c>
      <c r="L85" s="21">
        <v>5.50337392226888</v>
      </c>
      <c r="M85" s="21">
        <v>6.349956669</v>
      </c>
      <c r="N85" s="281" t="s">
        <v>44</v>
      </c>
      <c r="O85" s="85"/>
    </row>
    <row r="86" spans="1:15" s="5" customFormat="1" ht="12.75" customHeight="1">
      <c r="A86" s="89">
        <v>78</v>
      </c>
      <c r="B86" s="365" t="s">
        <v>349</v>
      </c>
      <c r="C86" s="366" t="s">
        <v>283</v>
      </c>
      <c r="D86" s="21">
        <v>1.22077807111354</v>
      </c>
      <c r="E86" s="21">
        <v>1.35599729221006</v>
      </c>
      <c r="F86" s="21">
        <v>1.71929722006833</v>
      </c>
      <c r="G86" s="21">
        <v>1.98574719817149</v>
      </c>
      <c r="H86" s="21">
        <v>2.46681056394956</v>
      </c>
      <c r="I86" s="21">
        <v>2.67750272956528</v>
      </c>
      <c r="J86" s="21">
        <v>3.84777771138647</v>
      </c>
      <c r="K86" s="21">
        <v>4.18601694293618</v>
      </c>
      <c r="L86" s="21">
        <v>4.65501876089098</v>
      </c>
      <c r="M86" s="21">
        <v>4.774195571</v>
      </c>
      <c r="N86" s="281" t="s">
        <v>44</v>
      </c>
      <c r="O86" s="85"/>
    </row>
    <row r="87" spans="1:15" s="5" customFormat="1" ht="12.75" customHeight="1">
      <c r="A87" s="89">
        <v>79</v>
      </c>
      <c r="B87" s="365" t="s">
        <v>349</v>
      </c>
      <c r="C87" s="366" t="s">
        <v>284</v>
      </c>
      <c r="D87" s="21">
        <v>0.904535586884507</v>
      </c>
      <c r="E87" s="21">
        <v>1.0468219716496</v>
      </c>
      <c r="F87" s="21">
        <v>1.19276536686481</v>
      </c>
      <c r="G87" s="21">
        <v>1.41946815052818</v>
      </c>
      <c r="H87" s="21">
        <v>1.58064865616566</v>
      </c>
      <c r="I87" s="21">
        <v>1.81222648803931</v>
      </c>
      <c r="J87" s="21">
        <v>2.55849201936845</v>
      </c>
      <c r="K87" s="21">
        <v>3.10741317038038</v>
      </c>
      <c r="L87" s="21">
        <v>3.04318390674182</v>
      </c>
      <c r="M87" s="21">
        <v>3.587432539</v>
      </c>
      <c r="N87" s="281" t="s">
        <v>44</v>
      </c>
      <c r="O87" s="85"/>
    </row>
    <row r="88" spans="1:15" s="5" customFormat="1" ht="12.75" customHeight="1">
      <c r="A88" s="89">
        <v>80</v>
      </c>
      <c r="B88" s="365" t="s">
        <v>349</v>
      </c>
      <c r="C88" s="367" t="s">
        <v>175</v>
      </c>
      <c r="D88" s="21">
        <v>0.936569592050003</v>
      </c>
      <c r="E88" s="21">
        <v>1.12622124616381</v>
      </c>
      <c r="F88" s="21">
        <v>1.16330824633811</v>
      </c>
      <c r="G88" s="21">
        <v>1.4266468107416</v>
      </c>
      <c r="H88" s="21">
        <v>1.2665049943535</v>
      </c>
      <c r="I88" s="21">
        <v>0.760671379755802</v>
      </c>
      <c r="J88" s="21">
        <v>0.799590558866206</v>
      </c>
      <c r="K88" s="21">
        <v>1.09899570109515</v>
      </c>
      <c r="L88" s="21">
        <v>0.591697338274546</v>
      </c>
      <c r="M88" s="21">
        <v>0.992198837</v>
      </c>
      <c r="N88" s="281" t="s">
        <v>44</v>
      </c>
      <c r="O88" s="85"/>
    </row>
    <row r="89" spans="1:15" s="5" customFormat="1" ht="12.75" customHeight="1">
      <c r="A89" s="89">
        <v>81</v>
      </c>
      <c r="B89" s="365" t="s">
        <v>349</v>
      </c>
      <c r="C89" s="368" t="s">
        <v>174</v>
      </c>
      <c r="D89" s="21" t="s">
        <v>216</v>
      </c>
      <c r="E89" s="21" t="s">
        <v>216</v>
      </c>
      <c r="F89" s="21" t="s">
        <v>216</v>
      </c>
      <c r="G89" s="21" t="s">
        <v>216</v>
      </c>
      <c r="H89" s="21" t="s">
        <v>216</v>
      </c>
      <c r="I89" s="21" t="s">
        <v>216</v>
      </c>
      <c r="J89" s="21" t="s">
        <v>216</v>
      </c>
      <c r="K89" s="21" t="s">
        <v>216</v>
      </c>
      <c r="L89" s="21" t="s">
        <v>216</v>
      </c>
      <c r="M89" s="21" t="s">
        <v>216</v>
      </c>
      <c r="N89" s="281" t="s">
        <v>216</v>
      </c>
      <c r="O89" s="85"/>
    </row>
    <row r="90" spans="1:15" s="5" customFormat="1" ht="12.75" customHeight="1">
      <c r="A90" s="89">
        <v>82</v>
      </c>
      <c r="B90" s="365" t="s">
        <v>349</v>
      </c>
      <c r="C90" s="375" t="s">
        <v>50</v>
      </c>
      <c r="D90" s="21" t="s">
        <v>216</v>
      </c>
      <c r="E90" s="21" t="s">
        <v>216</v>
      </c>
      <c r="F90" s="21" t="s">
        <v>216</v>
      </c>
      <c r="G90" s="21" t="s">
        <v>216</v>
      </c>
      <c r="H90" s="21" t="s">
        <v>216</v>
      </c>
      <c r="I90" s="21" t="s">
        <v>216</v>
      </c>
      <c r="J90" s="21" t="s">
        <v>216</v>
      </c>
      <c r="K90" s="21" t="s">
        <v>216</v>
      </c>
      <c r="L90" s="21" t="s">
        <v>216</v>
      </c>
      <c r="M90" s="21" t="s">
        <v>216</v>
      </c>
      <c r="N90" s="281" t="s">
        <v>216</v>
      </c>
      <c r="O90" s="85"/>
    </row>
    <row r="91" spans="1:15" s="5" customFormat="1" ht="12.75" customHeight="1">
      <c r="A91" s="89">
        <v>83</v>
      </c>
      <c r="B91" s="365" t="s">
        <v>349</v>
      </c>
      <c r="C91" s="366" t="s">
        <v>51</v>
      </c>
      <c r="D91" s="21">
        <v>1.39679453003763</v>
      </c>
      <c r="E91" s="21">
        <v>1.46356841592039</v>
      </c>
      <c r="F91" s="21">
        <v>1.77132983520412</v>
      </c>
      <c r="G91" s="21">
        <v>1.74934128413624</v>
      </c>
      <c r="H91" s="21">
        <v>1.95204455769059</v>
      </c>
      <c r="I91" s="21">
        <v>2.09968682314665</v>
      </c>
      <c r="J91" s="21">
        <v>2.71984159242799</v>
      </c>
      <c r="K91" s="21">
        <v>2.90033548002568</v>
      </c>
      <c r="L91" s="21">
        <v>2.98363436000957</v>
      </c>
      <c r="M91" s="21">
        <v>3.305325128</v>
      </c>
      <c r="N91" s="281" t="s">
        <v>44</v>
      </c>
      <c r="O91" s="85"/>
    </row>
    <row r="92" spans="1:15" s="5" customFormat="1" ht="12.75" customHeight="1">
      <c r="A92" s="89">
        <v>84</v>
      </c>
      <c r="B92" s="365" t="s">
        <v>349</v>
      </c>
      <c r="C92" s="365" t="s">
        <v>52</v>
      </c>
      <c r="D92" s="21">
        <v>0.865596697861077</v>
      </c>
      <c r="E92" s="21">
        <v>0.99146091042512</v>
      </c>
      <c r="F92" s="21">
        <v>1.29751583920457</v>
      </c>
      <c r="G92" s="21">
        <v>1.50752552849849</v>
      </c>
      <c r="H92" s="21">
        <v>1.67492425271192</v>
      </c>
      <c r="I92" s="21">
        <v>1.72031579826334</v>
      </c>
      <c r="J92" s="21">
        <v>2.36791242666123</v>
      </c>
      <c r="K92" s="21">
        <v>2.8023485174699</v>
      </c>
      <c r="L92" s="21">
        <v>2.98578433478989</v>
      </c>
      <c r="M92" s="21">
        <v>3.360239806</v>
      </c>
      <c r="N92" s="281" t="s">
        <v>44</v>
      </c>
      <c r="O92" s="85"/>
    </row>
    <row r="93" spans="1:15" s="5" customFormat="1" ht="12.75" customHeight="1">
      <c r="A93" s="89">
        <v>85</v>
      </c>
      <c r="B93" s="365" t="s">
        <v>349</v>
      </c>
      <c r="C93" s="368" t="s">
        <v>174</v>
      </c>
      <c r="D93" s="21" t="s">
        <v>216</v>
      </c>
      <c r="E93" s="21" t="s">
        <v>216</v>
      </c>
      <c r="F93" s="21" t="s">
        <v>216</v>
      </c>
      <c r="G93" s="21" t="s">
        <v>216</v>
      </c>
      <c r="H93" s="21" t="s">
        <v>216</v>
      </c>
      <c r="I93" s="21" t="s">
        <v>216</v>
      </c>
      <c r="J93" s="21" t="s">
        <v>216</v>
      </c>
      <c r="K93" s="21" t="s">
        <v>216</v>
      </c>
      <c r="L93" s="21" t="s">
        <v>216</v>
      </c>
      <c r="M93" s="21" t="s">
        <v>216</v>
      </c>
      <c r="N93" s="281" t="s">
        <v>216</v>
      </c>
      <c r="O93" s="85"/>
    </row>
    <row r="94" spans="1:15" s="5" customFormat="1" ht="12.75" customHeight="1">
      <c r="A94" s="89">
        <v>86</v>
      </c>
      <c r="B94" s="365" t="s">
        <v>349</v>
      </c>
      <c r="C94" s="376" t="s">
        <v>346</v>
      </c>
      <c r="D94" s="21" t="s">
        <v>216</v>
      </c>
      <c r="E94" s="21" t="s">
        <v>216</v>
      </c>
      <c r="F94" s="21" t="s">
        <v>216</v>
      </c>
      <c r="G94" s="21" t="s">
        <v>216</v>
      </c>
      <c r="H94" s="21" t="s">
        <v>216</v>
      </c>
      <c r="I94" s="21" t="s">
        <v>216</v>
      </c>
      <c r="J94" s="21" t="s">
        <v>216</v>
      </c>
      <c r="K94" s="21" t="s">
        <v>216</v>
      </c>
      <c r="L94" s="21" t="s">
        <v>216</v>
      </c>
      <c r="M94" s="21" t="s">
        <v>216</v>
      </c>
      <c r="N94" s="281" t="s">
        <v>216</v>
      </c>
      <c r="O94" s="85"/>
    </row>
    <row r="95" spans="1:15" s="5" customFormat="1" ht="12.75" customHeight="1">
      <c r="A95" s="89">
        <v>87</v>
      </c>
      <c r="B95" s="365" t="s">
        <v>349</v>
      </c>
      <c r="C95" s="366" t="s">
        <v>53</v>
      </c>
      <c r="D95" s="21">
        <v>1.33721508909083</v>
      </c>
      <c r="E95" s="21">
        <v>1.71717845093407</v>
      </c>
      <c r="F95" s="21">
        <v>1.65728159627357</v>
      </c>
      <c r="G95" s="21">
        <v>1.62909449376746</v>
      </c>
      <c r="H95" s="21">
        <v>2.22260638135794</v>
      </c>
      <c r="I95" s="21">
        <v>2.18056269196099</v>
      </c>
      <c r="J95" s="21">
        <v>4.32388362142126</v>
      </c>
      <c r="K95" s="21">
        <v>4.20126430236893</v>
      </c>
      <c r="L95" s="21">
        <v>4.85413632755265</v>
      </c>
      <c r="M95" s="21">
        <v>6.161843524</v>
      </c>
      <c r="N95" s="281" t="s">
        <v>44</v>
      </c>
      <c r="O95" s="85"/>
    </row>
    <row r="96" spans="1:15" s="5" customFormat="1" ht="12.75" customHeight="1">
      <c r="A96" s="89">
        <v>88</v>
      </c>
      <c r="B96" s="365" t="s">
        <v>349</v>
      </c>
      <c r="C96" s="369" t="s">
        <v>290</v>
      </c>
      <c r="D96" s="21">
        <v>1.07595103614238</v>
      </c>
      <c r="E96" s="21">
        <v>1.18111824780265</v>
      </c>
      <c r="F96" s="21">
        <v>1.47929094290656</v>
      </c>
      <c r="G96" s="21">
        <v>1.58442958717477</v>
      </c>
      <c r="H96" s="21">
        <v>1.76528311218985</v>
      </c>
      <c r="I96" s="21">
        <v>1.87760806538295</v>
      </c>
      <c r="J96" s="21">
        <v>2.47170139846185</v>
      </c>
      <c r="K96" s="21">
        <v>2.80431742649213</v>
      </c>
      <c r="L96" s="21">
        <v>2.94032314643182</v>
      </c>
      <c r="M96" s="21">
        <v>3.20820879</v>
      </c>
      <c r="N96" s="281" t="s">
        <v>44</v>
      </c>
      <c r="O96" s="85"/>
    </row>
    <row r="97" spans="1:15" s="5" customFormat="1" ht="12.75" customHeight="1">
      <c r="A97" s="89">
        <v>89</v>
      </c>
      <c r="B97" s="365" t="s">
        <v>349</v>
      </c>
      <c r="C97" s="368" t="s">
        <v>174</v>
      </c>
      <c r="D97" s="21" t="s">
        <v>216</v>
      </c>
      <c r="E97" s="21" t="s">
        <v>216</v>
      </c>
      <c r="F97" s="21" t="s">
        <v>216</v>
      </c>
      <c r="G97" s="21" t="s">
        <v>216</v>
      </c>
      <c r="H97" s="21" t="s">
        <v>216</v>
      </c>
      <c r="I97" s="21" t="s">
        <v>216</v>
      </c>
      <c r="J97" s="21" t="s">
        <v>216</v>
      </c>
      <c r="K97" s="21" t="s">
        <v>216</v>
      </c>
      <c r="L97" s="21" t="s">
        <v>216</v>
      </c>
      <c r="M97" s="21" t="s">
        <v>216</v>
      </c>
      <c r="N97" s="281" t="s">
        <v>216</v>
      </c>
      <c r="O97" s="85"/>
    </row>
    <row r="98" spans="1:15" s="5" customFormat="1" ht="12.75" customHeight="1">
      <c r="A98" s="89">
        <v>90</v>
      </c>
      <c r="B98" s="365" t="s">
        <v>349</v>
      </c>
      <c r="C98" s="375" t="s">
        <v>373</v>
      </c>
      <c r="D98" s="21" t="s">
        <v>216</v>
      </c>
      <c r="E98" s="21" t="s">
        <v>216</v>
      </c>
      <c r="F98" s="21" t="s">
        <v>216</v>
      </c>
      <c r="G98" s="21" t="s">
        <v>216</v>
      </c>
      <c r="H98" s="21" t="s">
        <v>216</v>
      </c>
      <c r="I98" s="21" t="s">
        <v>216</v>
      </c>
      <c r="J98" s="21" t="s">
        <v>216</v>
      </c>
      <c r="K98" s="21" t="s">
        <v>216</v>
      </c>
      <c r="L98" s="21" t="s">
        <v>216</v>
      </c>
      <c r="M98" s="21" t="s">
        <v>216</v>
      </c>
      <c r="N98" s="281" t="s">
        <v>216</v>
      </c>
      <c r="O98" s="85"/>
    </row>
    <row r="99" spans="1:15" s="5" customFormat="1" ht="12.75" customHeight="1">
      <c r="A99" s="89">
        <v>91</v>
      </c>
      <c r="B99" s="365" t="s">
        <v>349</v>
      </c>
      <c r="C99" s="366" t="s">
        <v>55</v>
      </c>
      <c r="D99" s="21">
        <v>1.32026747834794</v>
      </c>
      <c r="E99" s="21">
        <v>1.39368800066409</v>
      </c>
      <c r="F99" s="21">
        <v>1.60376130440108</v>
      </c>
      <c r="G99" s="21">
        <v>1.76710708022172</v>
      </c>
      <c r="H99" s="21">
        <v>1.95965172327813</v>
      </c>
      <c r="I99" s="21">
        <v>2.17638299387331</v>
      </c>
      <c r="J99" s="21">
        <v>2.92792668603914</v>
      </c>
      <c r="K99" s="21">
        <v>3.28772132036729</v>
      </c>
      <c r="L99" s="21">
        <v>3.49298113586793</v>
      </c>
      <c r="M99" s="21">
        <v>3.882632944</v>
      </c>
      <c r="N99" s="281" t="s">
        <v>44</v>
      </c>
      <c r="O99" s="85"/>
    </row>
    <row r="100" spans="1:15" s="5" customFormat="1" ht="12.75" customHeight="1">
      <c r="A100" s="89">
        <v>92</v>
      </c>
      <c r="B100" s="365" t="s">
        <v>349</v>
      </c>
      <c r="C100" s="366" t="s">
        <v>56</v>
      </c>
      <c r="D100" s="21">
        <v>0.61307049900658</v>
      </c>
      <c r="E100" s="21">
        <v>0.717449932527908</v>
      </c>
      <c r="F100" s="21">
        <v>0.905745176047053</v>
      </c>
      <c r="G100" s="21">
        <v>0.905443247328395</v>
      </c>
      <c r="H100" s="21">
        <v>1.03144241374977</v>
      </c>
      <c r="I100" s="21">
        <v>1.03717507515269</v>
      </c>
      <c r="J100" s="21">
        <v>1.392459119361</v>
      </c>
      <c r="K100" s="21">
        <v>1.62814517064121</v>
      </c>
      <c r="L100" s="21">
        <v>1.57413980046335</v>
      </c>
      <c r="M100" s="21">
        <v>1.602933156</v>
      </c>
      <c r="N100" s="281" t="s">
        <v>44</v>
      </c>
      <c r="O100" s="85"/>
    </row>
    <row r="101" spans="1:15" s="5" customFormat="1" ht="12.75" customHeight="1">
      <c r="A101" s="89">
        <v>93</v>
      </c>
      <c r="B101" s="365" t="s">
        <v>349</v>
      </c>
      <c r="C101" s="370" t="s">
        <v>174</v>
      </c>
      <c r="D101" s="21" t="s">
        <v>216</v>
      </c>
      <c r="E101" s="21" t="s">
        <v>216</v>
      </c>
      <c r="F101" s="21" t="s">
        <v>216</v>
      </c>
      <c r="G101" s="21" t="s">
        <v>216</v>
      </c>
      <c r="H101" s="21" t="s">
        <v>216</v>
      </c>
      <c r="I101" s="21" t="s">
        <v>216</v>
      </c>
      <c r="J101" s="21" t="s">
        <v>216</v>
      </c>
      <c r="K101" s="21" t="s">
        <v>216</v>
      </c>
      <c r="L101" s="21" t="s">
        <v>216</v>
      </c>
      <c r="M101" s="21" t="s">
        <v>216</v>
      </c>
      <c r="N101" s="281" t="s">
        <v>216</v>
      </c>
      <c r="O101" s="85"/>
    </row>
    <row r="102" spans="1:15" s="5" customFormat="1" ht="12.75" customHeight="1">
      <c r="A102" s="89">
        <v>94</v>
      </c>
      <c r="B102" s="365" t="s">
        <v>349</v>
      </c>
      <c r="C102" s="423" t="s">
        <v>176</v>
      </c>
      <c r="D102" s="423"/>
      <c r="E102" s="423"/>
      <c r="F102" s="423"/>
      <c r="G102" s="423"/>
      <c r="H102" s="423"/>
      <c r="I102" s="423"/>
      <c r="J102" s="423"/>
      <c r="K102" s="423"/>
      <c r="L102" s="423"/>
      <c r="M102" s="423" t="s">
        <v>216</v>
      </c>
      <c r="N102" s="423" t="s">
        <v>216</v>
      </c>
      <c r="O102" s="85"/>
    </row>
    <row r="103" spans="1:15" s="5" customFormat="1" ht="12.75" customHeight="1">
      <c r="A103" s="89">
        <v>95</v>
      </c>
      <c r="B103" s="365" t="s">
        <v>349</v>
      </c>
      <c r="C103" s="365" t="s">
        <v>57</v>
      </c>
      <c r="D103" s="21">
        <v>0.749277739829769</v>
      </c>
      <c r="E103" s="21">
        <v>0.871274413365941</v>
      </c>
      <c r="F103" s="21">
        <v>1.12392875325361</v>
      </c>
      <c r="G103" s="21">
        <v>1.11388215221169</v>
      </c>
      <c r="H103" s="21">
        <v>1.25731460389025</v>
      </c>
      <c r="I103" s="21">
        <v>1.50489917855428</v>
      </c>
      <c r="J103" s="21">
        <v>2.24870498629132</v>
      </c>
      <c r="K103" s="21">
        <v>2.19671292207466</v>
      </c>
      <c r="L103" s="21">
        <v>2.85990423458939</v>
      </c>
      <c r="M103" s="21">
        <v>2.979618975</v>
      </c>
      <c r="N103" s="281" t="s">
        <v>44</v>
      </c>
      <c r="O103" s="85"/>
    </row>
    <row r="104" spans="1:15" s="5" customFormat="1" ht="12.75" customHeight="1">
      <c r="A104" s="89">
        <v>96</v>
      </c>
      <c r="B104" s="365" t="s">
        <v>349</v>
      </c>
      <c r="C104" s="367" t="s">
        <v>58</v>
      </c>
      <c r="D104" s="21">
        <v>2.72832973874128</v>
      </c>
      <c r="E104" s="21">
        <v>2.8369913367271</v>
      </c>
      <c r="F104" s="21">
        <v>3.36848898398434</v>
      </c>
      <c r="G104" s="21">
        <v>3.69783720937906</v>
      </c>
      <c r="H104" s="21">
        <v>4.14667806399815</v>
      </c>
      <c r="I104" s="21">
        <v>3.80790907884784</v>
      </c>
      <c r="J104" s="21">
        <v>4.18631917703922</v>
      </c>
      <c r="K104" s="21">
        <v>4.09322561552121</v>
      </c>
      <c r="L104" s="21">
        <v>4.11628859287462</v>
      </c>
      <c r="M104" s="21">
        <v>5.377480108</v>
      </c>
      <c r="N104" s="281" t="s">
        <v>44</v>
      </c>
      <c r="O104" s="85"/>
    </row>
    <row r="105" spans="1:15" s="5" customFormat="1" ht="12.75" customHeight="1">
      <c r="A105" s="89">
        <v>97</v>
      </c>
      <c r="B105" s="365" t="s">
        <v>349</v>
      </c>
      <c r="C105" s="371" t="s">
        <v>59</v>
      </c>
      <c r="D105" s="21">
        <v>0.701979372283759</v>
      </c>
      <c r="E105" s="21">
        <v>0.793937019518916</v>
      </c>
      <c r="F105" s="21">
        <v>1.05915428073141</v>
      </c>
      <c r="G105" s="21">
        <v>1.289030603312</v>
      </c>
      <c r="H105" s="21">
        <v>1.18703457726543</v>
      </c>
      <c r="I105" s="21">
        <v>1.20172372868058</v>
      </c>
      <c r="J105" s="21">
        <v>1.3076965591296</v>
      </c>
      <c r="K105" s="21">
        <v>1.30391403739157</v>
      </c>
      <c r="L105" s="21">
        <v>1.46090907243884</v>
      </c>
      <c r="M105" s="21">
        <v>1.719756544</v>
      </c>
      <c r="N105" s="281" t="s">
        <v>44</v>
      </c>
      <c r="O105" s="85"/>
    </row>
    <row r="106" spans="1:15" s="5" customFormat="1" ht="12.75" customHeight="1">
      <c r="A106" s="89">
        <v>98</v>
      </c>
      <c r="B106" s="365" t="s">
        <v>349</v>
      </c>
      <c r="C106" s="370" t="s">
        <v>86</v>
      </c>
      <c r="D106" s="21">
        <v>0.391532189097683</v>
      </c>
      <c r="E106" s="21">
        <v>0.102713484842571</v>
      </c>
      <c r="F106" s="21">
        <v>0.203665987780041</v>
      </c>
      <c r="G106" s="21">
        <v>0.260732658771147</v>
      </c>
      <c r="H106" s="21">
        <v>0.474016021741535</v>
      </c>
      <c r="I106" s="21">
        <v>0.897588997900423</v>
      </c>
      <c r="J106" s="21">
        <v>1.2935186990677</v>
      </c>
      <c r="K106" s="21">
        <v>0.666005735260817</v>
      </c>
      <c r="L106" s="21">
        <v>1.12789375240852</v>
      </c>
      <c r="M106" s="21">
        <v>1.315631202</v>
      </c>
      <c r="N106" s="281" t="s">
        <v>44</v>
      </c>
      <c r="O106" s="85"/>
    </row>
    <row r="107" spans="1:15" s="5" customFormat="1" ht="12.75" customHeight="1">
      <c r="A107" s="89">
        <v>99</v>
      </c>
      <c r="B107" s="365" t="s">
        <v>349</v>
      </c>
      <c r="C107" s="370"/>
      <c r="D107" s="21" t="s">
        <v>216</v>
      </c>
      <c r="E107" s="21" t="s">
        <v>216</v>
      </c>
      <c r="F107" s="21" t="s">
        <v>216</v>
      </c>
      <c r="G107" s="21" t="s">
        <v>216</v>
      </c>
      <c r="H107" s="21" t="s">
        <v>216</v>
      </c>
      <c r="I107" s="21" t="s">
        <v>216</v>
      </c>
      <c r="J107" s="21" t="s">
        <v>216</v>
      </c>
      <c r="K107" s="21" t="s">
        <v>216</v>
      </c>
      <c r="L107" s="21" t="s">
        <v>216</v>
      </c>
      <c r="M107" s="21" t="s">
        <v>216</v>
      </c>
      <c r="N107" s="281" t="s">
        <v>216</v>
      </c>
      <c r="O107" s="85"/>
    </row>
    <row r="108" spans="1:15" s="5" customFormat="1" ht="12.75" customHeight="1">
      <c r="A108" s="89">
        <v>100</v>
      </c>
      <c r="B108" s="365" t="s">
        <v>349</v>
      </c>
      <c r="C108" s="374" t="s">
        <v>347</v>
      </c>
      <c r="D108" s="21"/>
      <c r="E108" s="21"/>
      <c r="F108" s="21"/>
      <c r="G108" s="21"/>
      <c r="H108" s="21"/>
      <c r="I108" s="21"/>
      <c r="J108" s="21"/>
      <c r="K108" s="21"/>
      <c r="L108" s="21"/>
      <c r="M108" s="21" t="s">
        <v>216</v>
      </c>
      <c r="N108" s="281" t="s">
        <v>216</v>
      </c>
      <c r="O108" s="85"/>
    </row>
    <row r="109" spans="1:15" s="5" customFormat="1" ht="12.75" customHeight="1">
      <c r="A109" s="89">
        <v>101</v>
      </c>
      <c r="B109" s="365" t="s">
        <v>349</v>
      </c>
      <c r="C109" s="19" t="s">
        <v>131</v>
      </c>
      <c r="D109" s="60" t="s">
        <v>286</v>
      </c>
      <c r="E109" s="60" t="s">
        <v>286</v>
      </c>
      <c r="F109" s="60" t="s">
        <v>286</v>
      </c>
      <c r="G109" s="60" t="s">
        <v>286</v>
      </c>
      <c r="H109" s="60" t="s">
        <v>286</v>
      </c>
      <c r="I109" s="60" t="s">
        <v>286</v>
      </c>
      <c r="J109" s="60" t="s">
        <v>286</v>
      </c>
      <c r="K109" s="60" t="s">
        <v>286</v>
      </c>
      <c r="L109" s="320">
        <v>4.1164555201431</v>
      </c>
      <c r="M109" s="320">
        <v>4.77624016</v>
      </c>
      <c r="N109" s="21" t="s">
        <v>44</v>
      </c>
      <c r="O109" s="85"/>
    </row>
    <row r="110" spans="1:15" s="5" customFormat="1" ht="12.75" customHeight="1">
      <c r="A110" s="89">
        <v>102</v>
      </c>
      <c r="B110" s="365" t="s">
        <v>349</v>
      </c>
      <c r="C110" s="59" t="s">
        <v>132</v>
      </c>
      <c r="D110" s="60" t="s">
        <v>286</v>
      </c>
      <c r="E110" s="60" t="s">
        <v>286</v>
      </c>
      <c r="F110" s="60" t="s">
        <v>286</v>
      </c>
      <c r="G110" s="60" t="s">
        <v>286</v>
      </c>
      <c r="H110" s="60" t="s">
        <v>286</v>
      </c>
      <c r="I110" s="60" t="s">
        <v>286</v>
      </c>
      <c r="J110" s="60" t="s">
        <v>286</v>
      </c>
      <c r="K110" s="60" t="s">
        <v>286</v>
      </c>
      <c r="L110" s="320">
        <v>3.5143212379765</v>
      </c>
      <c r="M110" s="320">
        <v>3.763658498</v>
      </c>
      <c r="N110" s="21" t="s">
        <v>44</v>
      </c>
      <c r="O110" s="85"/>
    </row>
    <row r="111" spans="1:15" s="5" customFormat="1" ht="12.75" customHeight="1">
      <c r="A111" s="89">
        <v>103</v>
      </c>
      <c r="B111" s="365" t="s">
        <v>349</v>
      </c>
      <c r="C111" s="59" t="s">
        <v>133</v>
      </c>
      <c r="D111" s="60" t="s">
        <v>286</v>
      </c>
      <c r="E111" s="60" t="s">
        <v>286</v>
      </c>
      <c r="F111" s="60" t="s">
        <v>286</v>
      </c>
      <c r="G111" s="60" t="s">
        <v>286</v>
      </c>
      <c r="H111" s="60" t="s">
        <v>286</v>
      </c>
      <c r="I111" s="60" t="s">
        <v>286</v>
      </c>
      <c r="J111" s="60" t="s">
        <v>286</v>
      </c>
      <c r="K111" s="60" t="s">
        <v>286</v>
      </c>
      <c r="L111" s="320">
        <v>2.86046924197996</v>
      </c>
      <c r="M111" s="320">
        <v>3.015839547</v>
      </c>
      <c r="N111" s="21" t="s">
        <v>44</v>
      </c>
      <c r="O111" s="85"/>
    </row>
    <row r="112" spans="1:15" s="5" customFormat="1" ht="12.75" customHeight="1">
      <c r="A112" s="89">
        <v>104</v>
      </c>
      <c r="B112" s="365" t="s">
        <v>349</v>
      </c>
      <c r="C112" s="59" t="s">
        <v>134</v>
      </c>
      <c r="D112" s="60" t="s">
        <v>286</v>
      </c>
      <c r="E112" s="60" t="s">
        <v>286</v>
      </c>
      <c r="F112" s="60" t="s">
        <v>286</v>
      </c>
      <c r="G112" s="60" t="s">
        <v>286</v>
      </c>
      <c r="H112" s="60" t="s">
        <v>286</v>
      </c>
      <c r="I112" s="60" t="s">
        <v>286</v>
      </c>
      <c r="J112" s="60" t="s">
        <v>286</v>
      </c>
      <c r="K112" s="60" t="s">
        <v>286</v>
      </c>
      <c r="L112" s="320">
        <v>2.86260845653574</v>
      </c>
      <c r="M112" s="320">
        <v>3.115822484</v>
      </c>
      <c r="N112" s="21" t="s">
        <v>44</v>
      </c>
      <c r="O112" s="85"/>
    </row>
    <row r="113" spans="1:15" s="5" customFormat="1" ht="12.75" customHeight="1">
      <c r="A113" s="89">
        <v>105</v>
      </c>
      <c r="B113" s="365" t="s">
        <v>349</v>
      </c>
      <c r="C113" s="19" t="s">
        <v>135</v>
      </c>
      <c r="D113" s="60" t="s">
        <v>286</v>
      </c>
      <c r="E113" s="60" t="s">
        <v>286</v>
      </c>
      <c r="F113" s="60" t="s">
        <v>286</v>
      </c>
      <c r="G113" s="60" t="s">
        <v>286</v>
      </c>
      <c r="H113" s="60" t="s">
        <v>286</v>
      </c>
      <c r="I113" s="60" t="s">
        <v>286</v>
      </c>
      <c r="J113" s="60" t="s">
        <v>286</v>
      </c>
      <c r="K113" s="60" t="s">
        <v>286</v>
      </c>
      <c r="L113" s="320">
        <v>1.26512892332995</v>
      </c>
      <c r="M113" s="320">
        <v>1.589472981</v>
      </c>
      <c r="N113" s="21" t="s">
        <v>44</v>
      </c>
      <c r="O113" s="85"/>
    </row>
    <row r="114" spans="1:15" s="5" customFormat="1" ht="12.75" customHeight="1">
      <c r="A114" s="89">
        <v>106</v>
      </c>
      <c r="B114" s="365" t="s">
        <v>349</v>
      </c>
      <c r="C114" s="372" t="s">
        <v>174</v>
      </c>
      <c r="D114" s="21"/>
      <c r="E114" s="21"/>
      <c r="F114" s="21"/>
      <c r="G114" s="21"/>
      <c r="H114" s="21"/>
      <c r="I114" s="21"/>
      <c r="J114" s="21"/>
      <c r="K114" s="21"/>
      <c r="L114" s="21"/>
      <c r="M114" s="21" t="s">
        <v>216</v>
      </c>
      <c r="N114" s="281" t="s">
        <v>216</v>
      </c>
      <c r="O114" s="85"/>
    </row>
    <row r="115" spans="1:15" s="5" customFormat="1" ht="13.5" customHeight="1" thickBot="1">
      <c r="A115" s="89">
        <v>107</v>
      </c>
      <c r="B115" s="365" t="s">
        <v>349</v>
      </c>
      <c r="C115" s="376" t="s">
        <v>43</v>
      </c>
      <c r="D115" s="424">
        <v>1.15451593214755</v>
      </c>
      <c r="E115" s="424">
        <v>1.22699999180707</v>
      </c>
      <c r="F115" s="424">
        <v>1.5331087977653</v>
      </c>
      <c r="G115" s="424">
        <v>1.62835773114869</v>
      </c>
      <c r="H115" s="424">
        <v>1.81289140492361</v>
      </c>
      <c r="I115" s="424">
        <v>1.90957533867789</v>
      </c>
      <c r="J115" s="424">
        <v>2.54303917292746</v>
      </c>
      <c r="K115" s="424">
        <v>2.85112237366256</v>
      </c>
      <c r="L115" s="424">
        <v>2.98643176093573</v>
      </c>
      <c r="M115" s="424">
        <v>3.334635659</v>
      </c>
      <c r="N115" s="402" t="s">
        <v>44</v>
      </c>
      <c r="O115" s="85"/>
    </row>
    <row r="116" spans="1:15" ht="6" customHeight="1">
      <c r="A116" s="95"/>
      <c r="B116" s="425"/>
      <c r="C116" s="426"/>
      <c r="D116" s="426"/>
      <c r="E116" s="426"/>
      <c r="F116" s="426"/>
      <c r="G116" s="426"/>
      <c r="H116" s="426"/>
      <c r="I116" s="426"/>
      <c r="J116" s="426"/>
      <c r="K116" s="426"/>
      <c r="L116" s="426"/>
      <c r="M116" s="426"/>
      <c r="N116" s="427" t="s">
        <v>216</v>
      </c>
      <c r="O116" s="96"/>
    </row>
    <row r="117" spans="1:15" ht="12.75" customHeight="1">
      <c r="A117" s="512" t="s">
        <v>286</v>
      </c>
      <c r="B117" s="540" t="s">
        <v>309</v>
      </c>
      <c r="C117" s="540"/>
      <c r="D117" s="540"/>
      <c r="E117" s="540"/>
      <c r="F117" s="540"/>
      <c r="G117" s="540"/>
      <c r="H117" s="540"/>
      <c r="I117" s="540"/>
      <c r="J117" s="540"/>
      <c r="K117" s="540"/>
      <c r="L117" s="48"/>
      <c r="M117" s="96"/>
      <c r="N117" s="96"/>
      <c r="O117" s="96"/>
    </row>
    <row r="118" spans="1:15" s="27" customFormat="1" ht="12.75" customHeight="1">
      <c r="A118" s="380" t="s">
        <v>44</v>
      </c>
      <c r="B118" s="535" t="s">
        <v>60</v>
      </c>
      <c r="C118" s="535"/>
      <c r="D118" s="535"/>
      <c r="E118" s="535"/>
      <c r="F118" s="535"/>
      <c r="G118" s="535"/>
      <c r="H118" s="535"/>
      <c r="I118" s="535"/>
      <c r="J118" s="535"/>
      <c r="K118" s="535"/>
      <c r="L118" s="535"/>
      <c r="M118" s="535"/>
      <c r="N118" s="535"/>
      <c r="O118" s="96"/>
    </row>
    <row r="119" spans="1:15" ht="12.75" customHeight="1">
      <c r="A119" s="512" t="s">
        <v>115</v>
      </c>
      <c r="B119" s="540" t="s">
        <v>371</v>
      </c>
      <c r="C119" s="540"/>
      <c r="D119" s="540"/>
      <c r="E119" s="540"/>
      <c r="F119" s="540"/>
      <c r="G119" s="540"/>
      <c r="H119" s="540"/>
      <c r="I119" s="540"/>
      <c r="J119" s="540"/>
      <c r="K119" s="540"/>
      <c r="L119" s="540"/>
      <c r="M119" s="540"/>
      <c r="N119" s="540"/>
      <c r="O119" s="96"/>
    </row>
    <row r="120" spans="1:15" ht="12.75" customHeight="1">
      <c r="A120" s="512" t="s">
        <v>46</v>
      </c>
      <c r="B120" s="540" t="s">
        <v>354</v>
      </c>
      <c r="C120" s="540"/>
      <c r="D120" s="540"/>
      <c r="E120" s="540"/>
      <c r="F120" s="540"/>
      <c r="G120" s="540"/>
      <c r="H120" s="540"/>
      <c r="I120" s="540"/>
      <c r="J120" s="540"/>
      <c r="K120" s="540"/>
      <c r="L120" s="540"/>
      <c r="M120" s="540"/>
      <c r="N120" s="540"/>
      <c r="O120" s="96"/>
    </row>
    <row r="121" spans="1:15" s="27" customFormat="1" ht="12.75" customHeight="1">
      <c r="A121" s="511" t="s">
        <v>61</v>
      </c>
      <c r="B121" s="559" t="s">
        <v>74</v>
      </c>
      <c r="C121" s="559"/>
      <c r="D121" s="559"/>
      <c r="E121" s="559"/>
      <c r="F121" s="559"/>
      <c r="G121" s="559"/>
      <c r="H121" s="559"/>
      <c r="I121" s="559"/>
      <c r="J121" s="559"/>
      <c r="K121" s="559"/>
      <c r="L121" s="559"/>
      <c r="M121" s="559"/>
      <c r="N121" s="559"/>
      <c r="O121" s="96"/>
    </row>
    <row r="122" spans="1:15" s="27" customFormat="1" ht="12.75" customHeight="1">
      <c r="A122" s="511" t="s">
        <v>62</v>
      </c>
      <c r="B122" s="563" t="s">
        <v>104</v>
      </c>
      <c r="C122" s="563"/>
      <c r="D122" s="563"/>
      <c r="E122" s="563"/>
      <c r="F122" s="563"/>
      <c r="G122" s="563"/>
      <c r="H122" s="563"/>
      <c r="I122" s="563"/>
      <c r="J122" s="563"/>
      <c r="K122" s="563"/>
      <c r="L122" s="563"/>
      <c r="M122" s="563"/>
      <c r="N122" s="563"/>
      <c r="O122" s="96"/>
    </row>
    <row r="123" spans="1:15" s="27" customFormat="1" ht="21" customHeight="1">
      <c r="A123" s="343" t="s">
        <v>87</v>
      </c>
      <c r="B123" s="563" t="s">
        <v>287</v>
      </c>
      <c r="C123" s="563"/>
      <c r="D123" s="563"/>
      <c r="E123" s="563"/>
      <c r="F123" s="563"/>
      <c r="G123" s="563"/>
      <c r="H123" s="563"/>
      <c r="I123" s="563"/>
      <c r="J123" s="563"/>
      <c r="K123" s="563"/>
      <c r="L123" s="563"/>
      <c r="M123" s="563"/>
      <c r="N123" s="563"/>
      <c r="O123" s="96"/>
    </row>
    <row r="124" spans="1:15" s="27" customFormat="1" ht="12.75" customHeight="1">
      <c r="A124" s="511" t="s">
        <v>218</v>
      </c>
      <c r="B124" s="559" t="s">
        <v>75</v>
      </c>
      <c r="C124" s="559"/>
      <c r="D124" s="559"/>
      <c r="E124" s="559"/>
      <c r="F124" s="559"/>
      <c r="G124" s="559"/>
      <c r="H124" s="559"/>
      <c r="I124" s="559"/>
      <c r="J124" s="559"/>
      <c r="K124" s="559"/>
      <c r="L124" s="559"/>
      <c r="M124" s="559"/>
      <c r="N124" s="559"/>
      <c r="O124" s="96"/>
    </row>
    <row r="125" spans="1:15" s="27" customFormat="1" ht="21" customHeight="1">
      <c r="A125" s="511" t="s">
        <v>322</v>
      </c>
      <c r="B125" s="563" t="s">
        <v>396</v>
      </c>
      <c r="C125" s="563"/>
      <c r="D125" s="563"/>
      <c r="E125" s="563"/>
      <c r="F125" s="563"/>
      <c r="G125" s="563"/>
      <c r="H125" s="563"/>
      <c r="I125" s="563"/>
      <c r="J125" s="563"/>
      <c r="K125" s="563"/>
      <c r="L125" s="563"/>
      <c r="M125" s="563"/>
      <c r="N125" s="563"/>
      <c r="O125" s="96"/>
    </row>
    <row r="126" spans="1:15" s="27" customFormat="1" ht="12.75" customHeight="1">
      <c r="A126" s="526" t="s">
        <v>374</v>
      </c>
      <c r="B126" s="563" t="s">
        <v>376</v>
      </c>
      <c r="C126" s="563"/>
      <c r="D126" s="563"/>
      <c r="E126" s="563"/>
      <c r="F126" s="563"/>
      <c r="G126" s="563"/>
      <c r="H126" s="563"/>
      <c r="I126" s="563"/>
      <c r="J126" s="563"/>
      <c r="K126" s="563"/>
      <c r="L126" s="563"/>
      <c r="M126" s="563"/>
      <c r="N126" s="563"/>
      <c r="O126" s="96"/>
    </row>
    <row r="127" spans="1:15" s="27" customFormat="1" ht="4.5" customHeight="1">
      <c r="A127" s="248"/>
      <c r="B127" s="535"/>
      <c r="C127" s="535"/>
      <c r="D127" s="535"/>
      <c r="E127" s="535"/>
      <c r="F127" s="535"/>
      <c r="G127" s="535"/>
      <c r="H127" s="535"/>
      <c r="I127" s="535"/>
      <c r="J127" s="535"/>
      <c r="K127" s="535"/>
      <c r="L127" s="535"/>
      <c r="M127" s="535"/>
      <c r="N127" s="535"/>
      <c r="O127" s="96"/>
    </row>
    <row r="128" spans="1:15" s="27" customFormat="1" ht="14.25" customHeight="1">
      <c r="A128" s="249"/>
      <c r="B128" s="536" t="s">
        <v>29</v>
      </c>
      <c r="C128" s="536"/>
      <c r="D128" s="536"/>
      <c r="E128" s="536"/>
      <c r="F128" s="536"/>
      <c r="G128" s="536"/>
      <c r="H128" s="536"/>
      <c r="I128" s="536"/>
      <c r="J128" s="536"/>
      <c r="K128" s="536"/>
      <c r="L128" s="536"/>
      <c r="M128" s="536"/>
      <c r="N128" s="536"/>
      <c r="O128" s="96"/>
    </row>
    <row r="129" spans="1:15" s="27" customFormat="1" ht="6" customHeight="1">
      <c r="A129" s="96"/>
      <c r="B129" s="96"/>
      <c r="C129" s="96"/>
      <c r="D129" s="96"/>
      <c r="E129" s="96"/>
      <c r="F129" s="96"/>
      <c r="G129" s="96"/>
      <c r="H129" s="96"/>
      <c r="I129" s="96"/>
      <c r="J129" s="96"/>
      <c r="K129" s="96"/>
      <c r="L129" s="96"/>
      <c r="M129" s="96"/>
      <c r="N129" s="96"/>
      <c r="O129" s="96"/>
    </row>
  </sheetData>
  <sheetProtection/>
  <autoFilter ref="B8:C8"/>
  <mergeCells count="16">
    <mergeCell ref="B124:N124"/>
    <mergeCell ref="D45:M45"/>
    <mergeCell ref="B119:N119"/>
    <mergeCell ref="B126:N126"/>
    <mergeCell ref="B120:N120"/>
    <mergeCell ref="D81:M81"/>
    <mergeCell ref="D9:M9"/>
    <mergeCell ref="B117:K117"/>
    <mergeCell ref="B127:N127"/>
    <mergeCell ref="B128:N128"/>
    <mergeCell ref="A7:N7"/>
    <mergeCell ref="B122:N122"/>
    <mergeCell ref="B125:N125"/>
    <mergeCell ref="B118:N118"/>
    <mergeCell ref="B121:N121"/>
    <mergeCell ref="B123:N123"/>
  </mergeCells>
  <conditionalFormatting sqref="N37">
    <cfRule type="expression" priority="16" dxfId="3">
      <formula>N37&lt;0.05</formula>
    </cfRule>
  </conditionalFormatting>
  <conditionalFormatting sqref="N38">
    <cfRule type="expression" priority="15" dxfId="3">
      <formula>N38&lt;0.05</formula>
    </cfRule>
  </conditionalFormatting>
  <conditionalFormatting sqref="N39">
    <cfRule type="expression" priority="14" dxfId="3">
      <formula>N39&lt;0.05</formula>
    </cfRule>
  </conditionalFormatting>
  <conditionalFormatting sqref="N40">
    <cfRule type="expression" priority="13" dxfId="3">
      <formula>N40&lt;0.05</formula>
    </cfRule>
  </conditionalFormatting>
  <conditionalFormatting sqref="N41">
    <cfRule type="expression" priority="12" dxfId="3">
      <formula>N41&lt;0.05</formula>
    </cfRule>
  </conditionalFormatting>
  <conditionalFormatting sqref="N73">
    <cfRule type="expression" priority="11" dxfId="3">
      <formula>N73&lt;0.05</formula>
    </cfRule>
  </conditionalFormatting>
  <conditionalFormatting sqref="N74">
    <cfRule type="expression" priority="10" dxfId="3">
      <formula>N74&lt;0.05</formula>
    </cfRule>
  </conditionalFormatting>
  <conditionalFormatting sqref="N75">
    <cfRule type="expression" priority="9" dxfId="3">
      <formula>N75&lt;0.05</formula>
    </cfRule>
  </conditionalFormatting>
  <conditionalFormatting sqref="N76">
    <cfRule type="expression" priority="8" dxfId="3">
      <formula>N76&lt;0.05</formula>
    </cfRule>
  </conditionalFormatting>
  <conditionalFormatting sqref="N77">
    <cfRule type="expression" priority="7" dxfId="3">
      <formula>N77&lt;0.05</formula>
    </cfRule>
  </conditionalFormatting>
  <conditionalFormatting sqref="N79">
    <cfRule type="expression" priority="6" dxfId="3">
      <formula>N79&lt;0.05</formula>
    </cfRule>
  </conditionalFormatting>
  <conditionalFormatting sqref="N109">
    <cfRule type="expression" priority="5" dxfId="3">
      <formula>N109&lt;0.05</formula>
    </cfRule>
  </conditionalFormatting>
  <conditionalFormatting sqref="N110">
    <cfRule type="expression" priority="4" dxfId="3">
      <formula>N110&lt;0.05</formula>
    </cfRule>
  </conditionalFormatting>
  <conditionalFormatting sqref="N111">
    <cfRule type="expression" priority="3" dxfId="3">
      <formula>N111&lt;0.05</formula>
    </cfRule>
  </conditionalFormatting>
  <conditionalFormatting sqref="N112">
    <cfRule type="expression" priority="2" dxfId="3">
      <formula>N112&lt;0.05</formula>
    </cfRule>
  </conditionalFormatting>
  <conditionalFormatting sqref="N113">
    <cfRule type="expression" priority="1" dxfId="3">
      <formula>N113&lt;0.05</formula>
    </cfRule>
  </conditionalFormatting>
  <hyperlinks>
    <hyperlink ref="N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8.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
    </sheetView>
  </sheetViews>
  <sheetFormatPr defaultColWidth="9.140625" defaultRowHeight="12.75"/>
  <cols>
    <col min="1" max="1" width="4.421875" style="9" customWidth="1"/>
    <col min="2" max="2" width="30.00390625" style="11" customWidth="1"/>
    <col min="3" max="11" width="10.28125" style="9" customWidth="1"/>
    <col min="12" max="12" width="2.7109375" style="12" customWidth="1"/>
    <col min="13" max="16384" width="9.140625" style="9" customWidth="1"/>
  </cols>
  <sheetData>
    <row r="1" spans="1:12" s="16" customFormat="1" ht="57" customHeight="1">
      <c r="A1" s="15" t="s">
        <v>127</v>
      </c>
      <c r="B1" s="15"/>
      <c r="C1" s="15"/>
      <c r="D1" s="15"/>
      <c r="E1" s="15"/>
      <c r="F1" s="15"/>
      <c r="G1" s="15"/>
      <c r="H1" s="15"/>
      <c r="I1" s="15"/>
      <c r="J1" s="15"/>
      <c r="K1" s="15"/>
      <c r="L1" s="15"/>
    </row>
    <row r="2" spans="1:12" s="16" customFormat="1" ht="7.5" customHeight="1">
      <c r="A2" s="296"/>
      <c r="B2" s="296"/>
      <c r="C2" s="296"/>
      <c r="D2" s="296"/>
      <c r="E2" s="296"/>
      <c r="F2" s="296"/>
      <c r="G2" s="296"/>
      <c r="H2" s="296"/>
      <c r="I2" s="296"/>
      <c r="J2" s="296"/>
      <c r="K2" s="296"/>
      <c r="L2" s="15"/>
    </row>
    <row r="3" spans="1:12" s="16" customFormat="1" ht="15" customHeight="1">
      <c r="A3" s="15"/>
      <c r="B3" s="15"/>
      <c r="C3" s="15"/>
      <c r="D3" s="15"/>
      <c r="E3" s="15"/>
      <c r="F3" s="15"/>
      <c r="G3" s="15"/>
      <c r="H3" s="15"/>
      <c r="I3" s="15"/>
      <c r="J3" s="15"/>
      <c r="K3" s="15"/>
      <c r="L3" s="15"/>
    </row>
    <row r="4" spans="1:12" s="11" customFormat="1" ht="12.75">
      <c r="A4" s="44" t="str">
        <f>'Table of contents'!A4</f>
        <v>Mental health services in Australia</v>
      </c>
      <c r="B4" s="71"/>
      <c r="C4" s="97"/>
      <c r="D4" s="97"/>
      <c r="E4" s="97"/>
      <c r="F4" s="97"/>
      <c r="G4" s="97"/>
      <c r="H4" s="97"/>
      <c r="I4" s="97"/>
      <c r="J4" s="97"/>
      <c r="K4" s="97"/>
      <c r="L4" s="98"/>
    </row>
    <row r="5" spans="1:12" s="11" customFormat="1" ht="13.5" thickBot="1">
      <c r="A5" s="49" t="str">
        <f>'Table of contents'!A5</f>
        <v>RMHC: Residential mental health care (version 1.0)</v>
      </c>
      <c r="B5" s="99"/>
      <c r="C5" s="99"/>
      <c r="D5" s="99"/>
      <c r="E5" s="99"/>
      <c r="F5" s="99"/>
      <c r="G5" s="99"/>
      <c r="H5" s="99"/>
      <c r="I5" s="99"/>
      <c r="J5" s="73"/>
      <c r="K5" s="73" t="s">
        <v>89</v>
      </c>
      <c r="L5" s="98"/>
    </row>
    <row r="6" spans="1:12" s="11" customFormat="1" ht="6" customHeight="1">
      <c r="A6" s="100"/>
      <c r="B6" s="101"/>
      <c r="C6" s="101"/>
      <c r="D6" s="101"/>
      <c r="E6" s="101"/>
      <c r="F6" s="101"/>
      <c r="G6" s="101"/>
      <c r="H6" s="101"/>
      <c r="I6" s="101"/>
      <c r="J6" s="101"/>
      <c r="K6" s="101"/>
      <c r="L6" s="98"/>
    </row>
    <row r="7" spans="1:12" s="11" customFormat="1" ht="15.75" customHeight="1" thickBot="1">
      <c r="A7" s="558" t="s">
        <v>291</v>
      </c>
      <c r="B7" s="558"/>
      <c r="C7" s="558"/>
      <c r="D7" s="558"/>
      <c r="E7" s="558"/>
      <c r="F7" s="558"/>
      <c r="G7" s="558"/>
      <c r="H7" s="558"/>
      <c r="I7" s="558"/>
      <c r="J7" s="558"/>
      <c r="K7" s="558"/>
      <c r="L7" s="98"/>
    </row>
    <row r="8" spans="1:12" s="10" customFormat="1" ht="15" customHeight="1" thickBot="1">
      <c r="A8" s="102"/>
      <c r="B8" s="103" t="s">
        <v>92</v>
      </c>
      <c r="C8" s="363" t="s">
        <v>36</v>
      </c>
      <c r="D8" s="363" t="s">
        <v>37</v>
      </c>
      <c r="E8" s="363" t="s">
        <v>38</v>
      </c>
      <c r="F8" s="363" t="s">
        <v>39</v>
      </c>
      <c r="G8" s="363" t="s">
        <v>40</v>
      </c>
      <c r="H8" s="363" t="s">
        <v>41</v>
      </c>
      <c r="I8" s="363" t="s">
        <v>352</v>
      </c>
      <c r="J8" s="363" t="s">
        <v>42</v>
      </c>
      <c r="K8" s="363" t="s">
        <v>43</v>
      </c>
      <c r="L8" s="104"/>
    </row>
    <row r="9" spans="1:12" s="11" customFormat="1" ht="12.75" customHeight="1">
      <c r="A9" s="105">
        <v>1</v>
      </c>
      <c r="B9" s="110"/>
      <c r="C9" s="568" t="s">
        <v>71</v>
      </c>
      <c r="D9" s="568"/>
      <c r="E9" s="568"/>
      <c r="F9" s="568"/>
      <c r="G9" s="568"/>
      <c r="H9" s="568"/>
      <c r="I9" s="568"/>
      <c r="J9" s="568"/>
      <c r="K9" s="568"/>
      <c r="L9" s="98"/>
    </row>
    <row r="10" spans="1:12" s="11" customFormat="1" ht="12.75" customHeight="1">
      <c r="A10" s="105">
        <v>2</v>
      </c>
      <c r="B10" s="106" t="s">
        <v>76</v>
      </c>
      <c r="C10" s="377">
        <v>141</v>
      </c>
      <c r="D10" s="37">
        <v>1488</v>
      </c>
      <c r="E10" s="107" t="s">
        <v>44</v>
      </c>
      <c r="F10" s="37">
        <v>273</v>
      </c>
      <c r="G10" s="37">
        <v>1436</v>
      </c>
      <c r="H10" s="37">
        <v>619</v>
      </c>
      <c r="I10" s="60" t="s">
        <v>286</v>
      </c>
      <c r="J10" s="37">
        <v>23</v>
      </c>
      <c r="K10" s="37">
        <v>3980</v>
      </c>
      <c r="L10" s="98"/>
    </row>
    <row r="11" spans="1:12" s="11" customFormat="1" ht="12.75" customHeight="1">
      <c r="A11" s="105">
        <v>3</v>
      </c>
      <c r="B11" s="106" t="s">
        <v>77</v>
      </c>
      <c r="C11" s="378">
        <v>12</v>
      </c>
      <c r="D11" s="37">
        <v>1489</v>
      </c>
      <c r="E11" s="107" t="s">
        <v>44</v>
      </c>
      <c r="F11" s="37">
        <v>45</v>
      </c>
      <c r="G11" s="37">
        <v>189</v>
      </c>
      <c r="H11" s="37">
        <v>131</v>
      </c>
      <c r="I11" s="60" t="s">
        <v>286</v>
      </c>
      <c r="J11" s="109">
        <v>12</v>
      </c>
      <c r="K11" s="37">
        <v>1878</v>
      </c>
      <c r="L11" s="98"/>
    </row>
    <row r="12" spans="1:12" s="11" customFormat="1" ht="12.75" customHeight="1">
      <c r="A12" s="105">
        <v>4</v>
      </c>
      <c r="B12" s="106" t="s">
        <v>78</v>
      </c>
      <c r="C12" s="378">
        <v>23</v>
      </c>
      <c r="D12" s="37">
        <v>346</v>
      </c>
      <c r="E12" s="107" t="s">
        <v>44</v>
      </c>
      <c r="F12" s="37">
        <v>8</v>
      </c>
      <c r="G12" s="37">
        <v>38</v>
      </c>
      <c r="H12" s="37">
        <v>121</v>
      </c>
      <c r="I12" s="60" t="s">
        <v>286</v>
      </c>
      <c r="J12" s="37">
        <v>33</v>
      </c>
      <c r="K12" s="37">
        <v>569</v>
      </c>
      <c r="L12" s="98"/>
    </row>
    <row r="13" spans="1:12" s="11" customFormat="1" ht="12.75" customHeight="1">
      <c r="A13" s="105">
        <v>5</v>
      </c>
      <c r="B13" s="106" t="s">
        <v>79</v>
      </c>
      <c r="C13" s="378">
        <v>13</v>
      </c>
      <c r="D13" s="37">
        <v>81</v>
      </c>
      <c r="E13" s="107" t="s">
        <v>44</v>
      </c>
      <c r="F13" s="37">
        <v>0</v>
      </c>
      <c r="G13" s="37">
        <v>25</v>
      </c>
      <c r="H13" s="37">
        <v>31</v>
      </c>
      <c r="I13" s="60" t="s">
        <v>286</v>
      </c>
      <c r="J13" s="37">
        <v>2</v>
      </c>
      <c r="K13" s="37">
        <v>152</v>
      </c>
      <c r="L13" s="98"/>
    </row>
    <row r="14" spans="1:12" s="11" customFormat="1" ht="12.75" customHeight="1">
      <c r="A14" s="105">
        <v>6</v>
      </c>
      <c r="B14" s="106" t="s">
        <v>83</v>
      </c>
      <c r="C14" s="378">
        <v>16</v>
      </c>
      <c r="D14" s="109">
        <v>72</v>
      </c>
      <c r="E14" s="107" t="s">
        <v>44</v>
      </c>
      <c r="F14" s="268">
        <v>0</v>
      </c>
      <c r="G14" s="37">
        <v>27</v>
      </c>
      <c r="H14" s="37">
        <v>23</v>
      </c>
      <c r="I14" s="60" t="s">
        <v>286</v>
      </c>
      <c r="J14" s="37">
        <v>3</v>
      </c>
      <c r="K14" s="37">
        <v>141</v>
      </c>
      <c r="L14" s="98"/>
    </row>
    <row r="15" spans="1:12" s="11" customFormat="1" ht="12.75" customHeight="1">
      <c r="A15" s="105">
        <v>7</v>
      </c>
      <c r="B15" s="106" t="s">
        <v>84</v>
      </c>
      <c r="C15" s="378">
        <v>16</v>
      </c>
      <c r="D15" s="37">
        <v>66</v>
      </c>
      <c r="E15" s="107" t="s">
        <v>44</v>
      </c>
      <c r="F15" s="37">
        <v>0</v>
      </c>
      <c r="G15" s="268">
        <v>17</v>
      </c>
      <c r="H15" s="37">
        <v>20</v>
      </c>
      <c r="I15" s="60" t="s">
        <v>286</v>
      </c>
      <c r="J15" s="37">
        <v>3</v>
      </c>
      <c r="K15" s="37">
        <v>122</v>
      </c>
      <c r="L15" s="98"/>
    </row>
    <row r="16" spans="1:12" s="11" customFormat="1" ht="12.75" customHeight="1">
      <c r="A16" s="105">
        <v>8</v>
      </c>
      <c r="B16" s="106" t="s">
        <v>85</v>
      </c>
      <c r="C16" s="379">
        <v>5</v>
      </c>
      <c r="D16" s="354">
        <v>3</v>
      </c>
      <c r="E16" s="107" t="s">
        <v>44</v>
      </c>
      <c r="F16" s="354">
        <v>0</v>
      </c>
      <c r="G16" s="354">
        <v>0</v>
      </c>
      <c r="H16" s="354">
        <v>1</v>
      </c>
      <c r="I16" s="60" t="s">
        <v>286</v>
      </c>
      <c r="J16" s="354">
        <v>0</v>
      </c>
      <c r="K16" s="354">
        <v>9</v>
      </c>
      <c r="L16" s="98"/>
    </row>
    <row r="17" spans="1:12" s="11" customFormat="1" ht="12.75" customHeight="1">
      <c r="A17" s="105">
        <v>9</v>
      </c>
      <c r="B17" s="110" t="s">
        <v>43</v>
      </c>
      <c r="C17" s="111">
        <v>226</v>
      </c>
      <c r="D17" s="111">
        <v>3545</v>
      </c>
      <c r="E17" s="397" t="s">
        <v>44</v>
      </c>
      <c r="F17" s="111">
        <v>326</v>
      </c>
      <c r="G17" s="111">
        <v>1732</v>
      </c>
      <c r="H17" s="111">
        <v>946</v>
      </c>
      <c r="I17" s="198" t="s">
        <v>286</v>
      </c>
      <c r="J17" s="111">
        <v>76</v>
      </c>
      <c r="K17" s="111">
        <v>6851</v>
      </c>
      <c r="L17" s="98"/>
    </row>
    <row r="18" spans="1:12" s="11" customFormat="1" ht="12.75" customHeight="1">
      <c r="A18" s="105">
        <v>10</v>
      </c>
      <c r="B18" s="110"/>
      <c r="C18" s="111" t="s">
        <v>216</v>
      </c>
      <c r="D18" s="111" t="s">
        <v>216</v>
      </c>
      <c r="E18" s="111" t="s">
        <v>216</v>
      </c>
      <c r="F18" s="111" t="s">
        <v>216</v>
      </c>
      <c r="G18" s="111" t="s">
        <v>216</v>
      </c>
      <c r="H18" s="111" t="s">
        <v>216</v>
      </c>
      <c r="I18" s="111" t="s">
        <v>216</v>
      </c>
      <c r="J18" s="111" t="s">
        <v>216</v>
      </c>
      <c r="K18" s="111" t="s">
        <v>216</v>
      </c>
      <c r="L18" s="98"/>
    </row>
    <row r="19" spans="1:12" s="11" customFormat="1" ht="12.75" customHeight="1">
      <c r="A19" s="105">
        <v>11</v>
      </c>
      <c r="B19" s="110"/>
      <c r="C19" s="569" t="s">
        <v>91</v>
      </c>
      <c r="D19" s="569"/>
      <c r="E19" s="569"/>
      <c r="F19" s="569"/>
      <c r="G19" s="569"/>
      <c r="H19" s="569"/>
      <c r="I19" s="569"/>
      <c r="J19" s="569"/>
      <c r="K19" s="569"/>
      <c r="L19" s="98"/>
    </row>
    <row r="20" spans="1:12" s="11" customFormat="1" ht="12.75" customHeight="1">
      <c r="A20" s="105">
        <v>12</v>
      </c>
      <c r="B20" s="106" t="s">
        <v>76</v>
      </c>
      <c r="C20" s="382">
        <v>62.3893805309735</v>
      </c>
      <c r="D20" s="382">
        <v>41.9746121297602</v>
      </c>
      <c r="E20" s="107" t="s">
        <v>44</v>
      </c>
      <c r="F20" s="382">
        <v>83.7423312883436</v>
      </c>
      <c r="G20" s="382">
        <v>82.9099307159354</v>
      </c>
      <c r="H20" s="382">
        <v>65.4334038054968</v>
      </c>
      <c r="I20" s="60" t="s">
        <v>44</v>
      </c>
      <c r="J20" s="382">
        <v>30.2631578947368</v>
      </c>
      <c r="K20" s="382">
        <v>58.09370895</v>
      </c>
      <c r="L20" s="98"/>
    </row>
    <row r="21" spans="1:12" s="11" customFormat="1" ht="12.75" customHeight="1">
      <c r="A21" s="105">
        <v>13</v>
      </c>
      <c r="B21" s="106" t="s">
        <v>77</v>
      </c>
      <c r="C21" s="382">
        <v>5.30973451327434</v>
      </c>
      <c r="D21" s="382">
        <v>42.0028208744711</v>
      </c>
      <c r="E21" s="107" t="s">
        <v>44</v>
      </c>
      <c r="F21" s="382">
        <v>13.8036809815951</v>
      </c>
      <c r="G21" s="382">
        <v>10.9122401847575</v>
      </c>
      <c r="H21" s="382">
        <v>13.8477801268499</v>
      </c>
      <c r="I21" s="60" t="s">
        <v>44</v>
      </c>
      <c r="J21" s="382">
        <v>15.7894736842105</v>
      </c>
      <c r="K21" s="382">
        <v>27.41205663</v>
      </c>
      <c r="L21" s="98"/>
    </row>
    <row r="22" spans="1:12" s="11" customFormat="1" ht="12.75" customHeight="1">
      <c r="A22" s="105">
        <v>14</v>
      </c>
      <c r="B22" s="106" t="s">
        <v>78</v>
      </c>
      <c r="C22" s="382">
        <v>10.1769911504425</v>
      </c>
      <c r="D22" s="382">
        <v>9.76022566995769</v>
      </c>
      <c r="E22" s="107" t="s">
        <v>44</v>
      </c>
      <c r="F22" s="382">
        <v>2.45398773006135</v>
      </c>
      <c r="G22" s="382">
        <v>2.19399538106236</v>
      </c>
      <c r="H22" s="382">
        <v>12.7906976744186</v>
      </c>
      <c r="I22" s="60" t="s">
        <v>44</v>
      </c>
      <c r="J22" s="382">
        <v>43.421052631579</v>
      </c>
      <c r="K22" s="382">
        <v>8.305356882</v>
      </c>
      <c r="L22" s="98"/>
    </row>
    <row r="23" spans="1:12" s="11" customFormat="1" ht="12.75" customHeight="1">
      <c r="A23" s="105">
        <v>15</v>
      </c>
      <c r="B23" s="106" t="s">
        <v>79</v>
      </c>
      <c r="C23" s="382">
        <v>5.75221238938053</v>
      </c>
      <c r="D23" s="382">
        <v>2.28490832157969</v>
      </c>
      <c r="E23" s="107" t="s">
        <v>44</v>
      </c>
      <c r="F23" s="382">
        <v>0</v>
      </c>
      <c r="G23" s="382">
        <v>1.44341801385681</v>
      </c>
      <c r="H23" s="382">
        <v>3.276955602537</v>
      </c>
      <c r="I23" s="60" t="s">
        <v>44</v>
      </c>
      <c r="J23" s="382">
        <v>2.63157894736842</v>
      </c>
      <c r="K23" s="382">
        <v>2.218654211</v>
      </c>
      <c r="L23" s="98"/>
    </row>
    <row r="24" spans="1:12" s="11" customFormat="1" ht="12.75" customHeight="1">
      <c r="A24" s="105">
        <v>16</v>
      </c>
      <c r="B24" s="106" t="s">
        <v>83</v>
      </c>
      <c r="C24" s="382">
        <v>7.07964601769912</v>
      </c>
      <c r="D24" s="382">
        <v>2.03102961918195</v>
      </c>
      <c r="E24" s="107" t="s">
        <v>44</v>
      </c>
      <c r="F24" s="382">
        <v>0</v>
      </c>
      <c r="G24" s="382">
        <v>1.55889145496536</v>
      </c>
      <c r="H24" s="382">
        <v>2.43128964059197</v>
      </c>
      <c r="I24" s="60" t="s">
        <v>44</v>
      </c>
      <c r="J24" s="382">
        <v>3.94736842105263</v>
      </c>
      <c r="K24" s="382">
        <v>2.058093709</v>
      </c>
      <c r="L24" s="98"/>
    </row>
    <row r="25" spans="1:12" s="11" customFormat="1" ht="12.75" customHeight="1">
      <c r="A25" s="105">
        <v>17</v>
      </c>
      <c r="B25" s="106" t="s">
        <v>84</v>
      </c>
      <c r="C25" s="382">
        <v>7.07964601769912</v>
      </c>
      <c r="D25" s="382">
        <v>1.86177715091678</v>
      </c>
      <c r="E25" s="107" t="s">
        <v>44</v>
      </c>
      <c r="F25" s="382">
        <v>0</v>
      </c>
      <c r="G25" s="382">
        <v>0.981524249422633</v>
      </c>
      <c r="H25" s="382">
        <v>2.11416490486258</v>
      </c>
      <c r="I25" s="60" t="s">
        <v>44</v>
      </c>
      <c r="J25" s="382">
        <v>3.94736842105263</v>
      </c>
      <c r="K25" s="382">
        <v>1.780761933</v>
      </c>
      <c r="L25" s="98"/>
    </row>
    <row r="26" spans="1:12" s="11" customFormat="1" ht="12.75" customHeight="1">
      <c r="A26" s="105">
        <v>18</v>
      </c>
      <c r="B26" s="106" t="s">
        <v>85</v>
      </c>
      <c r="C26" s="382">
        <v>2.21238938053097</v>
      </c>
      <c r="D26" s="382">
        <v>0.084626234132581</v>
      </c>
      <c r="E26" s="107" t="s">
        <v>44</v>
      </c>
      <c r="F26" s="382">
        <v>0</v>
      </c>
      <c r="G26" s="382">
        <v>0</v>
      </c>
      <c r="H26" s="382">
        <v>0.105708245243129</v>
      </c>
      <c r="I26" s="60" t="s">
        <v>44</v>
      </c>
      <c r="J26" s="382">
        <v>0</v>
      </c>
      <c r="K26" s="382">
        <v>0.131367684</v>
      </c>
      <c r="L26" s="98"/>
    </row>
    <row r="27" spans="1:12" s="11" customFormat="1" ht="12.75" customHeight="1" thickBot="1">
      <c r="A27" s="105">
        <v>19</v>
      </c>
      <c r="B27" s="110" t="s">
        <v>43</v>
      </c>
      <c r="C27" s="383">
        <v>100</v>
      </c>
      <c r="D27" s="383">
        <v>100</v>
      </c>
      <c r="E27" s="397" t="s">
        <v>44</v>
      </c>
      <c r="F27" s="383">
        <v>100</v>
      </c>
      <c r="G27" s="383">
        <v>100</v>
      </c>
      <c r="H27" s="383">
        <v>100</v>
      </c>
      <c r="I27" s="198" t="s">
        <v>44</v>
      </c>
      <c r="J27" s="383">
        <v>100</v>
      </c>
      <c r="K27" s="383">
        <v>100</v>
      </c>
      <c r="L27" s="98"/>
    </row>
    <row r="28" spans="1:12" ht="6" customHeight="1">
      <c r="A28" s="112"/>
      <c r="B28" s="100"/>
      <c r="C28" s="113"/>
      <c r="D28" s="113"/>
      <c r="E28" s="113"/>
      <c r="F28" s="113"/>
      <c r="G28" s="113"/>
      <c r="H28" s="114"/>
      <c r="I28" s="113"/>
      <c r="J28" s="114"/>
      <c r="K28" s="114"/>
      <c r="L28" s="98"/>
    </row>
    <row r="29" spans="1:12" s="27" customFormat="1" ht="12.75" customHeight="1">
      <c r="A29" s="518" t="s">
        <v>44</v>
      </c>
      <c r="B29" s="533" t="s">
        <v>332</v>
      </c>
      <c r="C29" s="533"/>
      <c r="D29" s="533"/>
      <c r="E29" s="533"/>
      <c r="F29" s="533"/>
      <c r="G29" s="533"/>
      <c r="H29" s="533"/>
      <c r="I29" s="533"/>
      <c r="J29" s="533"/>
      <c r="K29" s="533"/>
      <c r="L29" s="511"/>
    </row>
    <row r="30" spans="1:12" s="2" customFormat="1" ht="12.75" customHeight="1">
      <c r="A30" s="512" t="s">
        <v>286</v>
      </c>
      <c r="B30" s="540" t="s">
        <v>309</v>
      </c>
      <c r="C30" s="540"/>
      <c r="D30" s="540"/>
      <c r="E30" s="540"/>
      <c r="F30" s="540"/>
      <c r="G30" s="540"/>
      <c r="H30" s="540"/>
      <c r="I30" s="540"/>
      <c r="J30" s="540"/>
      <c r="K30" s="540"/>
      <c r="L30" s="48"/>
    </row>
    <row r="31" spans="1:12" s="28" customFormat="1" ht="20.25" customHeight="1">
      <c r="A31" s="115" t="s">
        <v>45</v>
      </c>
      <c r="B31" s="565" t="s">
        <v>304</v>
      </c>
      <c r="C31" s="567"/>
      <c r="D31" s="567"/>
      <c r="E31" s="567"/>
      <c r="F31" s="567"/>
      <c r="G31" s="567"/>
      <c r="H31" s="567"/>
      <c r="I31" s="567"/>
      <c r="J31" s="567"/>
      <c r="K31" s="567"/>
      <c r="L31" s="116"/>
    </row>
    <row r="32" spans="1:12" s="2" customFormat="1" ht="12.75" customHeight="1">
      <c r="A32" s="512" t="s">
        <v>220</v>
      </c>
      <c r="B32" s="540" t="s">
        <v>378</v>
      </c>
      <c r="C32" s="540"/>
      <c r="D32" s="540"/>
      <c r="E32" s="540"/>
      <c r="F32" s="540"/>
      <c r="G32" s="540"/>
      <c r="H32" s="540"/>
      <c r="I32" s="540"/>
      <c r="J32" s="540"/>
      <c r="K32" s="540"/>
      <c r="L32" s="48"/>
    </row>
    <row r="33" spans="1:12" s="28" customFormat="1" ht="6" customHeight="1">
      <c r="A33" s="115"/>
      <c r="B33" s="565"/>
      <c r="C33" s="565"/>
      <c r="D33" s="565"/>
      <c r="E33" s="565"/>
      <c r="F33" s="565"/>
      <c r="G33" s="565"/>
      <c r="H33" s="565"/>
      <c r="I33" s="565"/>
      <c r="J33" s="565"/>
      <c r="K33" s="565"/>
      <c r="L33" s="116"/>
    </row>
    <row r="34" spans="1:12" s="28" customFormat="1" ht="12.75">
      <c r="A34" s="117"/>
      <c r="B34" s="566" t="s">
        <v>35</v>
      </c>
      <c r="C34" s="566"/>
      <c r="D34" s="566"/>
      <c r="E34" s="566"/>
      <c r="F34" s="566"/>
      <c r="G34" s="566"/>
      <c r="H34" s="566"/>
      <c r="I34" s="566"/>
      <c r="J34" s="566"/>
      <c r="K34" s="566"/>
      <c r="L34" s="116"/>
    </row>
    <row r="35" spans="1:12" ht="6" customHeight="1">
      <c r="A35" s="98"/>
      <c r="B35" s="98"/>
      <c r="C35" s="98"/>
      <c r="D35" s="98"/>
      <c r="E35" s="98"/>
      <c r="F35" s="98"/>
      <c r="G35" s="98"/>
      <c r="H35" s="98"/>
      <c r="I35" s="20"/>
      <c r="J35" s="98"/>
      <c r="K35" s="98"/>
      <c r="L35" s="98"/>
    </row>
  </sheetData>
  <sheetProtection/>
  <mergeCells count="9">
    <mergeCell ref="A7:K7"/>
    <mergeCell ref="B29:K29"/>
    <mergeCell ref="B33:K33"/>
    <mergeCell ref="B34:K34"/>
    <mergeCell ref="B31:K31"/>
    <mergeCell ref="C9:K9"/>
    <mergeCell ref="C19:K19"/>
    <mergeCell ref="B30:K30"/>
    <mergeCell ref="B32:K32"/>
  </mergeCells>
  <conditionalFormatting sqref="C17:D17 F17:H17 J17:K17">
    <cfRule type="expression" priority="3" dxfId="0">
      <formula>NOT(C17=SUM(C$10:C$16))</formula>
    </cfRule>
  </conditionalFormatting>
  <conditionalFormatting sqref="E20:E26">
    <cfRule type="expression" priority="1" dxfId="3">
      <formula>E20&lt;0.05</formula>
    </cfRule>
  </conditionalFormatting>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9.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140625" defaultRowHeight="12.75"/>
  <cols>
    <col min="1" max="1" width="4.421875" style="2" customWidth="1"/>
    <col min="2" max="2" width="15.57421875" style="2" customWidth="1"/>
    <col min="3" max="3" width="10.00390625" style="2" customWidth="1"/>
    <col min="4" max="4" width="10.00390625" style="8" customWidth="1"/>
    <col min="5" max="12" width="10.00390625" style="2" customWidth="1"/>
    <col min="13" max="13" width="17.140625" style="2" customWidth="1"/>
    <col min="14" max="14" width="2.7109375" style="2" customWidth="1"/>
    <col min="15" max="16384" width="9.140625" style="2" customWidth="1"/>
  </cols>
  <sheetData>
    <row r="1" spans="1:14" s="8" customFormat="1" ht="57" customHeight="1">
      <c r="A1" s="13"/>
      <c r="B1" s="13"/>
      <c r="C1" s="13"/>
      <c r="D1" s="13"/>
      <c r="E1" s="13"/>
      <c r="F1" s="13"/>
      <c r="G1" s="13"/>
      <c r="H1" s="13"/>
      <c r="I1" s="13"/>
      <c r="J1" s="13"/>
      <c r="K1" s="13"/>
      <c r="L1" s="13"/>
      <c r="M1" s="13"/>
      <c r="N1" s="13"/>
    </row>
    <row r="2" spans="1:14" s="8" customFormat="1" ht="7.5" customHeight="1">
      <c r="A2" s="14"/>
      <c r="B2" s="14"/>
      <c r="C2" s="14"/>
      <c r="D2" s="14"/>
      <c r="E2" s="14"/>
      <c r="F2" s="14"/>
      <c r="G2" s="14"/>
      <c r="H2" s="14"/>
      <c r="I2" s="14"/>
      <c r="J2" s="14"/>
      <c r="K2" s="14"/>
      <c r="L2" s="14"/>
      <c r="M2" s="14"/>
      <c r="N2" s="13"/>
    </row>
    <row r="3" spans="1:14" s="8" customFormat="1" ht="15" customHeight="1">
      <c r="A3" s="13"/>
      <c r="B3" s="13"/>
      <c r="C3" s="13"/>
      <c r="D3" s="13"/>
      <c r="E3" s="13"/>
      <c r="F3" s="13"/>
      <c r="G3" s="13"/>
      <c r="H3" s="13"/>
      <c r="I3" s="13"/>
      <c r="J3" s="13"/>
      <c r="K3" s="13"/>
      <c r="L3" s="13"/>
      <c r="M3" s="13"/>
      <c r="N3" s="13"/>
    </row>
    <row r="4" spans="1:14" s="5" customFormat="1" ht="12.75">
      <c r="A4" s="44" t="str">
        <f>'Table of contents'!A4</f>
        <v>Mental health services in Australia</v>
      </c>
      <c r="B4" s="44"/>
      <c r="C4" s="44"/>
      <c r="D4" s="44"/>
      <c r="E4" s="45"/>
      <c r="F4" s="45"/>
      <c r="G4" s="46"/>
      <c r="H4" s="46"/>
      <c r="I4" s="46"/>
      <c r="J4" s="46"/>
      <c r="K4" s="46"/>
      <c r="L4" s="46"/>
      <c r="M4" s="46"/>
      <c r="N4" s="72"/>
    </row>
    <row r="5" spans="1:14" s="5" customFormat="1" ht="13.5" thickBot="1">
      <c r="A5" s="49" t="str">
        <f>'Table of contents'!A5</f>
        <v>RMHC: Residential mental health care (version 1.0)</v>
      </c>
      <c r="B5" s="49"/>
      <c r="C5" s="49"/>
      <c r="D5" s="49"/>
      <c r="E5" s="50"/>
      <c r="F5" s="50"/>
      <c r="G5" s="50"/>
      <c r="H5" s="50"/>
      <c r="I5" s="50"/>
      <c r="J5" s="50"/>
      <c r="K5" s="50"/>
      <c r="L5" s="50"/>
      <c r="M5" s="86" t="s">
        <v>89</v>
      </c>
      <c r="N5" s="72"/>
    </row>
    <row r="6" spans="1:14" s="5" customFormat="1" ht="6" customHeight="1">
      <c r="A6" s="257"/>
      <c r="B6" s="257"/>
      <c r="C6" s="257"/>
      <c r="D6" s="257"/>
      <c r="E6" s="257"/>
      <c r="F6" s="257"/>
      <c r="G6" s="257"/>
      <c r="H6" s="257"/>
      <c r="I6" s="257"/>
      <c r="J6" s="265"/>
      <c r="K6" s="338"/>
      <c r="L6" s="350"/>
      <c r="M6" s="257"/>
      <c r="N6" s="72"/>
    </row>
    <row r="7" spans="1:14" s="5" customFormat="1" ht="15.75" customHeight="1" thickBot="1">
      <c r="A7" s="570" t="s">
        <v>292</v>
      </c>
      <c r="B7" s="570"/>
      <c r="C7" s="570"/>
      <c r="D7" s="570"/>
      <c r="E7" s="570"/>
      <c r="F7" s="570"/>
      <c r="G7" s="570"/>
      <c r="H7" s="570"/>
      <c r="I7" s="570"/>
      <c r="J7" s="570"/>
      <c r="K7" s="570"/>
      <c r="L7" s="570"/>
      <c r="M7" s="570"/>
      <c r="N7" s="72"/>
    </row>
    <row r="8" spans="1:14" s="5" customFormat="1" ht="38.25" customHeight="1" thickBot="1">
      <c r="A8" s="118"/>
      <c r="B8" s="418" t="s">
        <v>92</v>
      </c>
      <c r="C8" s="75" t="s">
        <v>159</v>
      </c>
      <c r="D8" s="75" t="s">
        <v>160</v>
      </c>
      <c r="E8" s="75" t="s">
        <v>161</v>
      </c>
      <c r="F8" s="75" t="s">
        <v>162</v>
      </c>
      <c r="G8" s="75" t="s">
        <v>163</v>
      </c>
      <c r="H8" s="75" t="s">
        <v>164</v>
      </c>
      <c r="I8" s="75" t="s">
        <v>165</v>
      </c>
      <c r="J8" s="75" t="s">
        <v>166</v>
      </c>
      <c r="K8" s="75" t="s">
        <v>167</v>
      </c>
      <c r="L8" s="75" t="s">
        <v>343</v>
      </c>
      <c r="M8" s="75" t="s">
        <v>353</v>
      </c>
      <c r="N8" s="77"/>
    </row>
    <row r="9" spans="1:14" s="29" customFormat="1" ht="12.75" customHeight="1">
      <c r="A9" s="119">
        <v>1</v>
      </c>
      <c r="B9" s="120"/>
      <c r="C9" s="547" t="s">
        <v>71</v>
      </c>
      <c r="D9" s="547"/>
      <c r="E9" s="547"/>
      <c r="F9" s="547"/>
      <c r="G9" s="547"/>
      <c r="H9" s="547"/>
      <c r="I9" s="547"/>
      <c r="J9" s="547"/>
      <c r="K9" s="547"/>
      <c r="L9" s="547"/>
      <c r="M9" s="121"/>
      <c r="N9" s="77"/>
    </row>
    <row r="10" spans="1:14" s="5" customFormat="1" ht="12.75" customHeight="1">
      <c r="A10" s="122">
        <v>2</v>
      </c>
      <c r="B10" s="123" t="s">
        <v>76</v>
      </c>
      <c r="C10" s="377">
        <v>772</v>
      </c>
      <c r="D10" s="377">
        <v>827</v>
      </c>
      <c r="E10" s="409">
        <v>1234</v>
      </c>
      <c r="F10" s="409">
        <v>1445</v>
      </c>
      <c r="G10" s="37">
        <v>1715</v>
      </c>
      <c r="H10" s="37">
        <v>1722</v>
      </c>
      <c r="I10" s="37">
        <v>2661</v>
      </c>
      <c r="J10" s="37">
        <v>3391</v>
      </c>
      <c r="K10" s="37">
        <v>3517</v>
      </c>
      <c r="L10" s="37">
        <v>3980</v>
      </c>
      <c r="M10" s="21" t="s">
        <v>44</v>
      </c>
      <c r="N10" s="77"/>
    </row>
    <row r="11" spans="1:14" s="5" customFormat="1" ht="12.75" customHeight="1">
      <c r="A11" s="122">
        <v>3</v>
      </c>
      <c r="B11" s="123" t="s">
        <v>301</v>
      </c>
      <c r="C11" s="378">
        <v>216</v>
      </c>
      <c r="D11" s="378">
        <v>233</v>
      </c>
      <c r="E11" s="378">
        <v>528</v>
      </c>
      <c r="F11" s="378">
        <v>590</v>
      </c>
      <c r="G11" s="37">
        <v>693</v>
      </c>
      <c r="H11" s="37">
        <v>862</v>
      </c>
      <c r="I11" s="37">
        <v>1295</v>
      </c>
      <c r="J11" s="37">
        <v>1400</v>
      </c>
      <c r="K11" s="37">
        <v>1664</v>
      </c>
      <c r="L11" s="37">
        <v>1878</v>
      </c>
      <c r="M11" s="21" t="s">
        <v>44</v>
      </c>
      <c r="N11" s="78"/>
    </row>
    <row r="12" spans="1:14" s="5" customFormat="1" ht="12.75" customHeight="1">
      <c r="A12" s="122">
        <v>4</v>
      </c>
      <c r="B12" s="123" t="s">
        <v>78</v>
      </c>
      <c r="C12" s="378">
        <v>295</v>
      </c>
      <c r="D12" s="378">
        <v>307</v>
      </c>
      <c r="E12" s="378">
        <v>336</v>
      </c>
      <c r="F12" s="378">
        <v>369</v>
      </c>
      <c r="G12" s="37">
        <v>410</v>
      </c>
      <c r="H12" s="37">
        <v>399</v>
      </c>
      <c r="I12" s="37">
        <v>474</v>
      </c>
      <c r="J12" s="37">
        <v>486</v>
      </c>
      <c r="K12" s="37">
        <v>494</v>
      </c>
      <c r="L12" s="37">
        <v>569</v>
      </c>
      <c r="M12" s="21" t="s">
        <v>44</v>
      </c>
      <c r="N12" s="126"/>
    </row>
    <row r="13" spans="1:14" s="5" customFormat="1" ht="12.75" customHeight="1">
      <c r="A13" s="122">
        <v>5</v>
      </c>
      <c r="B13" s="123" t="s">
        <v>79</v>
      </c>
      <c r="C13" s="378">
        <v>146</v>
      </c>
      <c r="D13" s="378">
        <v>192</v>
      </c>
      <c r="E13" s="378">
        <v>163</v>
      </c>
      <c r="F13" s="378">
        <v>181</v>
      </c>
      <c r="G13" s="37">
        <v>141</v>
      </c>
      <c r="H13" s="37">
        <v>159</v>
      </c>
      <c r="I13" s="37">
        <v>132</v>
      </c>
      <c r="J13" s="37">
        <v>140</v>
      </c>
      <c r="K13" s="37">
        <v>141</v>
      </c>
      <c r="L13" s="37">
        <v>152</v>
      </c>
      <c r="M13" s="21" t="s">
        <v>44</v>
      </c>
      <c r="N13" s="126"/>
    </row>
    <row r="14" spans="1:14" s="5" customFormat="1" ht="12.75" customHeight="1">
      <c r="A14" s="122">
        <v>6</v>
      </c>
      <c r="B14" s="123" t="s">
        <v>83</v>
      </c>
      <c r="C14" s="378">
        <v>137</v>
      </c>
      <c r="D14" s="378">
        <v>158</v>
      </c>
      <c r="E14" s="378">
        <v>127</v>
      </c>
      <c r="F14" s="378">
        <v>173</v>
      </c>
      <c r="G14" s="109">
        <v>150</v>
      </c>
      <c r="H14" s="109">
        <v>135</v>
      </c>
      <c r="I14" s="109">
        <v>149</v>
      </c>
      <c r="J14" s="109">
        <v>136</v>
      </c>
      <c r="K14" s="109">
        <v>121</v>
      </c>
      <c r="L14" s="109">
        <v>141</v>
      </c>
      <c r="M14" s="21" t="s">
        <v>44</v>
      </c>
      <c r="N14" s="126"/>
    </row>
    <row r="15" spans="1:14" s="5" customFormat="1" ht="12.75" customHeight="1">
      <c r="A15" s="122">
        <v>7</v>
      </c>
      <c r="B15" s="123" t="s">
        <v>84</v>
      </c>
      <c r="C15" s="378">
        <v>147</v>
      </c>
      <c r="D15" s="378">
        <v>103</v>
      </c>
      <c r="E15" s="378">
        <v>92</v>
      </c>
      <c r="F15" s="378">
        <v>157</v>
      </c>
      <c r="G15" s="37">
        <v>146</v>
      </c>
      <c r="H15" s="37">
        <v>154</v>
      </c>
      <c r="I15" s="37">
        <v>127</v>
      </c>
      <c r="J15" s="37">
        <v>128</v>
      </c>
      <c r="K15" s="37">
        <v>157</v>
      </c>
      <c r="L15" s="37">
        <v>122</v>
      </c>
      <c r="M15" s="21" t="s">
        <v>44</v>
      </c>
      <c r="N15" s="126"/>
    </row>
    <row r="16" spans="1:14" s="262" customFormat="1" ht="12.75" customHeight="1">
      <c r="A16" s="122">
        <v>8</v>
      </c>
      <c r="B16" s="123" t="s">
        <v>85</v>
      </c>
      <c r="C16" s="379">
        <v>24</v>
      </c>
      <c r="D16" s="379">
        <v>18</v>
      </c>
      <c r="E16" s="379">
        <v>24</v>
      </c>
      <c r="F16" s="379">
        <v>39</v>
      </c>
      <c r="G16" s="354">
        <v>24</v>
      </c>
      <c r="H16" s="354">
        <v>12</v>
      </c>
      <c r="I16" s="354">
        <v>12</v>
      </c>
      <c r="J16" s="354">
        <v>14</v>
      </c>
      <c r="K16" s="354">
        <v>12</v>
      </c>
      <c r="L16" s="354">
        <v>9</v>
      </c>
      <c r="M16" s="21" t="s">
        <v>44</v>
      </c>
      <c r="N16" s="126"/>
    </row>
    <row r="17" spans="1:14" s="5" customFormat="1" ht="12.75" customHeight="1">
      <c r="A17" s="122">
        <v>9</v>
      </c>
      <c r="B17" s="127" t="s">
        <v>125</v>
      </c>
      <c r="C17" s="111">
        <v>1737</v>
      </c>
      <c r="D17" s="111">
        <v>1838</v>
      </c>
      <c r="E17" s="111">
        <v>2504</v>
      </c>
      <c r="F17" s="111">
        <v>2954</v>
      </c>
      <c r="G17" s="111">
        <v>3279</v>
      </c>
      <c r="H17" s="111">
        <v>3443</v>
      </c>
      <c r="I17" s="111">
        <v>4850</v>
      </c>
      <c r="J17" s="111">
        <v>5695</v>
      </c>
      <c r="K17" s="111">
        <v>6106</v>
      </c>
      <c r="L17" s="111">
        <v>6851</v>
      </c>
      <c r="M17" s="390" t="s">
        <v>44</v>
      </c>
      <c r="N17" s="126"/>
    </row>
    <row r="18" spans="1:14" s="5" customFormat="1" ht="12.75" customHeight="1">
      <c r="A18" s="122">
        <v>10</v>
      </c>
      <c r="B18" s="123"/>
      <c r="C18" s="128"/>
      <c r="D18" s="129"/>
      <c r="E18" s="129"/>
      <c r="F18" s="129"/>
      <c r="G18" s="129"/>
      <c r="H18" s="129"/>
      <c r="I18" s="129"/>
      <c r="J18" s="129"/>
      <c r="K18" s="129"/>
      <c r="L18" s="129"/>
      <c r="M18" s="125"/>
      <c r="N18" s="126"/>
    </row>
    <row r="19" spans="1:14" s="5" customFormat="1" ht="12.75" customHeight="1">
      <c r="A19" s="122">
        <v>11</v>
      </c>
      <c r="B19" s="123"/>
      <c r="C19" s="538" t="s">
        <v>91</v>
      </c>
      <c r="D19" s="538"/>
      <c r="E19" s="538"/>
      <c r="F19" s="538"/>
      <c r="G19" s="538"/>
      <c r="H19" s="538"/>
      <c r="I19" s="538"/>
      <c r="J19" s="538"/>
      <c r="K19" s="538"/>
      <c r="L19" s="538"/>
      <c r="M19" s="391"/>
      <c r="N19" s="126"/>
    </row>
    <row r="20" spans="1:14" s="5" customFormat="1" ht="12.75" customHeight="1">
      <c r="A20" s="122">
        <v>12</v>
      </c>
      <c r="B20" s="123" t="s">
        <v>76</v>
      </c>
      <c r="C20" s="34">
        <v>44.444444</v>
      </c>
      <c r="D20" s="34">
        <v>44.994559</v>
      </c>
      <c r="E20" s="34">
        <v>49.28115</v>
      </c>
      <c r="F20" s="34">
        <v>48.916723</v>
      </c>
      <c r="G20" s="34">
        <v>52.302531</v>
      </c>
      <c r="H20" s="34">
        <v>50.014522</v>
      </c>
      <c r="I20" s="34">
        <v>54.865979</v>
      </c>
      <c r="J20" s="34">
        <v>59.543459</v>
      </c>
      <c r="K20" s="34">
        <v>57.599083</v>
      </c>
      <c r="L20" s="34">
        <v>58.093709</v>
      </c>
      <c r="M20" s="21" t="s">
        <v>44</v>
      </c>
      <c r="N20" s="126"/>
    </row>
    <row r="21" spans="1:14" s="5" customFormat="1" ht="12.75" customHeight="1">
      <c r="A21" s="122">
        <v>13</v>
      </c>
      <c r="B21" s="123" t="s">
        <v>301</v>
      </c>
      <c r="C21" s="42">
        <v>12.435233</v>
      </c>
      <c r="D21" s="42">
        <v>12.676823</v>
      </c>
      <c r="E21" s="42">
        <v>21.086262</v>
      </c>
      <c r="F21" s="42">
        <v>19.972918</v>
      </c>
      <c r="G21" s="42">
        <v>21.134492</v>
      </c>
      <c r="H21" s="42">
        <v>25.036306</v>
      </c>
      <c r="I21" s="42">
        <v>26.701031</v>
      </c>
      <c r="J21" s="42">
        <v>24.582968</v>
      </c>
      <c r="K21" s="42">
        <v>27.251883</v>
      </c>
      <c r="L21" s="42">
        <v>27.412057</v>
      </c>
      <c r="M21" s="21" t="s">
        <v>44</v>
      </c>
      <c r="N21" s="126"/>
    </row>
    <row r="22" spans="1:14" s="5" customFormat="1" ht="12.75" customHeight="1">
      <c r="A22" s="122">
        <v>14</v>
      </c>
      <c r="B22" s="123" t="s">
        <v>78</v>
      </c>
      <c r="C22" s="42">
        <v>16.983305</v>
      </c>
      <c r="D22" s="42">
        <v>16.702938</v>
      </c>
      <c r="E22" s="42">
        <v>13.41853</v>
      </c>
      <c r="F22" s="42">
        <v>12.491537</v>
      </c>
      <c r="G22" s="42">
        <v>12.503812</v>
      </c>
      <c r="H22" s="42">
        <v>11.588731</v>
      </c>
      <c r="I22" s="42">
        <v>9.7731959</v>
      </c>
      <c r="J22" s="42">
        <v>8.5338016</v>
      </c>
      <c r="K22" s="42">
        <v>8.0904029</v>
      </c>
      <c r="L22" s="42">
        <v>8.3053569</v>
      </c>
      <c r="M22" s="21" t="s">
        <v>44</v>
      </c>
      <c r="N22" s="126"/>
    </row>
    <row r="23" spans="1:14" s="5" customFormat="1" ht="12.75" customHeight="1">
      <c r="A23" s="122">
        <v>15</v>
      </c>
      <c r="B23" s="123" t="s">
        <v>79</v>
      </c>
      <c r="C23" s="42">
        <v>8.4052965</v>
      </c>
      <c r="D23" s="42">
        <v>10.446137</v>
      </c>
      <c r="E23" s="42">
        <v>6.5095847</v>
      </c>
      <c r="F23" s="42">
        <v>6.127285</v>
      </c>
      <c r="G23" s="42">
        <v>4.3000915</v>
      </c>
      <c r="H23" s="42">
        <v>4.6180656</v>
      </c>
      <c r="I23" s="42">
        <v>2.7216495</v>
      </c>
      <c r="J23" s="42">
        <v>2.4582968</v>
      </c>
      <c r="K23" s="42">
        <v>2.3092041</v>
      </c>
      <c r="L23" s="42">
        <v>2.2186542</v>
      </c>
      <c r="M23" s="21" t="s">
        <v>44</v>
      </c>
      <c r="N23" s="126"/>
    </row>
    <row r="24" spans="1:14" s="5" customFormat="1" ht="12.75" customHeight="1">
      <c r="A24" s="122">
        <v>16</v>
      </c>
      <c r="B24" s="123" t="s">
        <v>83</v>
      </c>
      <c r="C24" s="42">
        <v>7.8871618</v>
      </c>
      <c r="D24" s="42">
        <v>8.5963003</v>
      </c>
      <c r="E24" s="42">
        <v>5.071885</v>
      </c>
      <c r="F24" s="42">
        <v>5.8564658</v>
      </c>
      <c r="G24" s="42">
        <v>4.5745654</v>
      </c>
      <c r="H24" s="42">
        <v>3.9209991</v>
      </c>
      <c r="I24" s="42">
        <v>3.0721649</v>
      </c>
      <c r="J24" s="42">
        <v>2.3880597</v>
      </c>
      <c r="K24" s="42">
        <v>1.9816574</v>
      </c>
      <c r="L24" s="42">
        <v>2.0580937</v>
      </c>
      <c r="M24" s="21" t="s">
        <v>44</v>
      </c>
      <c r="N24" s="126"/>
    </row>
    <row r="25" spans="1:14" s="5" customFormat="1" ht="12.75" customHeight="1">
      <c r="A25" s="122">
        <v>17</v>
      </c>
      <c r="B25" s="123" t="s">
        <v>84</v>
      </c>
      <c r="C25" s="42">
        <v>8.462867</v>
      </c>
      <c r="D25" s="42">
        <v>5.6039173</v>
      </c>
      <c r="E25" s="42">
        <v>3.6741214</v>
      </c>
      <c r="F25" s="42">
        <v>5.3148274</v>
      </c>
      <c r="G25" s="42">
        <v>4.452577</v>
      </c>
      <c r="H25" s="42">
        <v>4.4728435</v>
      </c>
      <c r="I25" s="42">
        <v>2.6185567</v>
      </c>
      <c r="J25" s="42">
        <v>2.2475856</v>
      </c>
      <c r="K25" s="42">
        <v>2.5712414</v>
      </c>
      <c r="L25" s="42">
        <v>1.7807619</v>
      </c>
      <c r="M25" s="21" t="s">
        <v>44</v>
      </c>
      <c r="N25" s="126"/>
    </row>
    <row r="26" spans="1:14" s="263" customFormat="1" ht="12.75" customHeight="1">
      <c r="A26" s="122">
        <v>18</v>
      </c>
      <c r="B26" s="123" t="s">
        <v>85</v>
      </c>
      <c r="C26" s="381">
        <v>1.3816926</v>
      </c>
      <c r="D26" s="381">
        <v>0.9793254</v>
      </c>
      <c r="E26" s="381">
        <v>0.9584665</v>
      </c>
      <c r="F26" s="381">
        <v>1.3202437</v>
      </c>
      <c r="G26" s="381">
        <v>0.7319305</v>
      </c>
      <c r="H26" s="381">
        <v>0.3485333</v>
      </c>
      <c r="I26" s="381">
        <v>0.2474227</v>
      </c>
      <c r="J26" s="381">
        <v>0.2458297</v>
      </c>
      <c r="K26" s="381">
        <v>0.196528</v>
      </c>
      <c r="L26" s="381">
        <v>0.1313677</v>
      </c>
      <c r="M26" s="21" t="s">
        <v>44</v>
      </c>
      <c r="N26" s="126"/>
    </row>
    <row r="27" spans="1:14" s="26" customFormat="1" ht="13.5" customHeight="1" thickBot="1">
      <c r="A27" s="122">
        <v>19</v>
      </c>
      <c r="B27" s="138" t="s">
        <v>125</v>
      </c>
      <c r="C27" s="509">
        <v>100</v>
      </c>
      <c r="D27" s="509">
        <v>100</v>
      </c>
      <c r="E27" s="509">
        <v>100</v>
      </c>
      <c r="F27" s="509">
        <v>100</v>
      </c>
      <c r="G27" s="509">
        <v>100</v>
      </c>
      <c r="H27" s="509">
        <v>100</v>
      </c>
      <c r="I27" s="509">
        <v>100</v>
      </c>
      <c r="J27" s="509">
        <v>100</v>
      </c>
      <c r="K27" s="509">
        <v>100</v>
      </c>
      <c r="L27" s="509">
        <v>100</v>
      </c>
      <c r="M27" s="424" t="s">
        <v>44</v>
      </c>
      <c r="N27" s="126"/>
    </row>
    <row r="28" spans="1:14" ht="6" customHeight="1">
      <c r="A28" s="137"/>
      <c r="B28" s="307"/>
      <c r="C28" s="137"/>
      <c r="D28" s="137"/>
      <c r="E28" s="510"/>
      <c r="F28" s="510"/>
      <c r="G28" s="510"/>
      <c r="H28" s="510"/>
      <c r="I28" s="510"/>
      <c r="J28" s="510"/>
      <c r="K28" s="510"/>
      <c r="L28" s="510"/>
      <c r="M28" s="510"/>
      <c r="N28" s="82"/>
    </row>
    <row r="29" spans="1:14" s="30" customFormat="1" ht="12.75" customHeight="1">
      <c r="A29" s="255" t="s">
        <v>44</v>
      </c>
      <c r="B29" s="545" t="s">
        <v>60</v>
      </c>
      <c r="C29" s="545"/>
      <c r="D29" s="545"/>
      <c r="E29" s="545"/>
      <c r="F29" s="545"/>
      <c r="G29" s="545"/>
      <c r="H29" s="545"/>
      <c r="I29" s="545"/>
      <c r="J29" s="545"/>
      <c r="K29" s="545"/>
      <c r="L29" s="545"/>
      <c r="M29" s="545"/>
      <c r="N29" s="254"/>
    </row>
    <row r="30" spans="1:14" s="27" customFormat="1" ht="12.75" customHeight="1">
      <c r="A30" s="414" t="s">
        <v>45</v>
      </c>
      <c r="B30" s="565" t="s">
        <v>304</v>
      </c>
      <c r="C30" s="567"/>
      <c r="D30" s="567"/>
      <c r="E30" s="567"/>
      <c r="F30" s="567"/>
      <c r="G30" s="567"/>
      <c r="H30" s="567"/>
      <c r="I30" s="567"/>
      <c r="J30" s="567"/>
      <c r="K30" s="567"/>
      <c r="L30" s="567"/>
      <c r="M30" s="567"/>
      <c r="N30" s="256"/>
    </row>
    <row r="31" spans="1:14" ht="12.75" customHeight="1">
      <c r="A31" s="512" t="s">
        <v>220</v>
      </c>
      <c r="B31" s="540" t="s">
        <v>378</v>
      </c>
      <c r="C31" s="540"/>
      <c r="D31" s="540"/>
      <c r="E31" s="540"/>
      <c r="F31" s="540"/>
      <c r="G31" s="540"/>
      <c r="H31" s="540"/>
      <c r="I31" s="540"/>
      <c r="J31" s="540"/>
      <c r="K31" s="540"/>
      <c r="L31" s="540"/>
      <c r="M31" s="540"/>
      <c r="N31" s="142"/>
    </row>
    <row r="32" spans="1:14" ht="12.75" customHeight="1">
      <c r="A32" s="512" t="s">
        <v>61</v>
      </c>
      <c r="B32" s="540" t="s">
        <v>342</v>
      </c>
      <c r="C32" s="540"/>
      <c r="D32" s="540"/>
      <c r="E32" s="540"/>
      <c r="F32" s="540"/>
      <c r="G32" s="540"/>
      <c r="H32" s="540"/>
      <c r="I32" s="540"/>
      <c r="J32" s="540"/>
      <c r="K32" s="540"/>
      <c r="L32" s="540"/>
      <c r="M32" s="540"/>
      <c r="N32" s="142"/>
    </row>
    <row r="33" spans="1:14" s="27" customFormat="1" ht="6" customHeight="1">
      <c r="A33" s="414"/>
      <c r="B33" s="414"/>
      <c r="C33" s="415"/>
      <c r="D33" s="415"/>
      <c r="E33" s="415"/>
      <c r="F33" s="415"/>
      <c r="G33" s="415"/>
      <c r="H33" s="415"/>
      <c r="I33" s="415"/>
      <c r="J33" s="415"/>
      <c r="K33" s="415"/>
      <c r="L33" s="415"/>
      <c r="M33" s="415"/>
      <c r="N33" s="256"/>
    </row>
    <row r="34" spans="1:14" ht="12.75" customHeight="1">
      <c r="A34" s="140"/>
      <c r="B34" s="549" t="s">
        <v>29</v>
      </c>
      <c r="C34" s="549"/>
      <c r="D34" s="549"/>
      <c r="E34" s="549"/>
      <c r="F34" s="549"/>
      <c r="G34" s="549"/>
      <c r="H34" s="549"/>
      <c r="I34" s="549"/>
      <c r="J34" s="549"/>
      <c r="K34" s="549"/>
      <c r="L34" s="549"/>
      <c r="M34" s="549"/>
      <c r="N34" s="142"/>
    </row>
    <row r="35" spans="1:14" ht="6" customHeight="1">
      <c r="A35" s="258"/>
      <c r="B35" s="22"/>
      <c r="C35" s="22"/>
      <c r="D35" s="22"/>
      <c r="E35" s="22"/>
      <c r="F35" s="22"/>
      <c r="G35" s="22"/>
      <c r="H35" s="22"/>
      <c r="I35" s="22"/>
      <c r="J35" s="22"/>
      <c r="K35" s="22"/>
      <c r="L35" s="22"/>
      <c r="M35" s="22"/>
      <c r="N35" s="22"/>
    </row>
  </sheetData>
  <sheetProtection/>
  <mergeCells count="8">
    <mergeCell ref="A7:M7"/>
    <mergeCell ref="B29:M29"/>
    <mergeCell ref="B34:M34"/>
    <mergeCell ref="B30:M30"/>
    <mergeCell ref="C9:L9"/>
    <mergeCell ref="C19:L19"/>
    <mergeCell ref="B31:M31"/>
    <mergeCell ref="B32:M32"/>
  </mergeCells>
  <conditionalFormatting sqref="C17:L17">
    <cfRule type="expression" priority="7" dxfId="0">
      <formula>NOT(C17=SUM(C$9:C$16))</formula>
    </cfRule>
  </conditionalFormatting>
  <conditionalFormatting sqref="C20:L26 C10:L16">
    <cfRule type="expression" priority="2" dxfId="3">
      <formula>C10&lt;0.05</formula>
    </cfRule>
  </conditionalFormatting>
  <conditionalFormatting sqref="M10:M17 M20:M27">
    <cfRule type="expression" priority="1" dxfId="8">
      <formula>"AND(-0.05&lt;m10,m10&lt;0.05)"</formula>
    </cfRule>
  </conditionalFormatting>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MHSA residential data (supplementary data tables, 25 June 2014 edition) (AIHW)</dc:title>
  <dc:subject>Mental health services Australia</dc:subject>
  <dc:creator>Mental health Services in Australia: AIHW</dc:creator>
  <cp:keywords>Residential mental health care episodes, MHSA, mental health services in Australia, mental health</cp:keywords>
  <dc:description/>
  <cp:lastModifiedBy>Doyle, Carey</cp:lastModifiedBy>
  <cp:lastPrinted>2013-10-30T02:04:03Z</cp:lastPrinted>
  <dcterms:created xsi:type="dcterms:W3CDTF">2010-11-09T22:46:21Z</dcterms:created>
  <dcterms:modified xsi:type="dcterms:W3CDTF">2016-10-12T03:45:09Z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37;#Tables;#30;#RMHC</vt:lpwstr>
  </property>
  <property fmtid="{D5CDD505-2E9C-101B-9397-08002B2CF9AE}" pid="3" name="AIHW_PPR_UpdatePending">
    <vt:lpwstr>0</vt:lpwstr>
  </property>
  <property fmtid="{D5CDD505-2E9C-101B-9397-08002B2CF9AE}" pid="4" name="AIHW_PPR_UpdateLog">
    <vt:lpwstr/>
  </property>
  <property fmtid="{D5CDD505-2E9C-101B-9397-08002B2CF9AE}" pid="5" name="AIHW_PPR_AnalysisFileSessionId">
    <vt:lpwstr/>
  </property>
  <property fmtid="{D5CDD505-2E9C-101B-9397-08002B2CF9AE}" pid="6" name="ContentTypeId">
    <vt:lpwstr>0x010100B4A1F787F0C441AC878A307E051D262E0049DF70CAEA2B47D99038E462C106CB4000EFF77F79564FE44F83B9A48B1CC1AD63</vt:lpwstr>
  </property>
</Properties>
</file>